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tro\Downloads\"/>
    </mc:Choice>
  </mc:AlternateContent>
  <bookViews>
    <workbookView xWindow="-113" yWindow="-113" windowWidth="23253" windowHeight="12572"/>
  </bookViews>
  <sheets>
    <sheet name="Payroll" sheetId="3" r:id="rId1"/>
    <sheet name="Bank" sheetId="4" r:id="rId2"/>
    <sheet name="Payslip" sheetId="5" r:id="rId3"/>
  </sheets>
  <externalReferences>
    <externalReference r:id="rId4"/>
  </externalReferences>
  <definedNames>
    <definedName name="Chamcong">'[1]Chấm công'!$B$8:$AJ$27</definedName>
    <definedName name="DanhSach">'[1]DS NV'!$A$6:$R$25</definedName>
    <definedName name="_xlnm.Print_Area" localSheetId="0">Payroll!$A$1:$AF$25</definedName>
  </definedNames>
  <calcPr calcId="152511"/>
</workbook>
</file>

<file path=xl/calcChain.xml><?xml version="1.0" encoding="utf-8"?>
<calcChain xmlns="http://schemas.openxmlformats.org/spreadsheetml/2006/main">
  <c r="AF7" i="3" l="1"/>
  <c r="Y8" i="3"/>
  <c r="Y9" i="3"/>
  <c r="Y10" i="3"/>
  <c r="Y11" i="3"/>
  <c r="Y12" i="3"/>
  <c r="Y13" i="3"/>
  <c r="Y14" i="3"/>
  <c r="Y15" i="3"/>
  <c r="Y16" i="3"/>
  <c r="Y7" i="3"/>
  <c r="AA7" i="3" l="1"/>
  <c r="Y17" i="3" l="1"/>
  <c r="N7" i="3"/>
  <c r="O7" i="3" s="1"/>
  <c r="D26" i="4"/>
  <c r="N8" i="3" l="1"/>
  <c r="N9" i="3"/>
  <c r="O9" i="3" s="1"/>
  <c r="N10" i="3"/>
  <c r="O10" i="3" s="1"/>
  <c r="N11" i="3"/>
  <c r="N12" i="3"/>
  <c r="N13" i="3"/>
  <c r="O13" i="3" s="1"/>
  <c r="N14" i="3"/>
  <c r="O14" i="3" s="1"/>
  <c r="N15" i="3"/>
  <c r="O15" i="3" s="1"/>
  <c r="N16" i="3"/>
  <c r="W17" i="3"/>
  <c r="AE17" i="3"/>
  <c r="H17" i="3"/>
  <c r="I17" i="3"/>
  <c r="J17" i="3"/>
  <c r="K17" i="3"/>
  <c r="X17" i="3"/>
  <c r="O16" i="3"/>
  <c r="O8" i="3"/>
  <c r="O12" i="3"/>
  <c r="R7" i="3"/>
  <c r="B13" i="4"/>
  <c r="B14" i="4"/>
  <c r="B15" i="4"/>
  <c r="B16" i="4"/>
  <c r="B17" i="4"/>
  <c r="B18" i="4"/>
  <c r="B19" i="4"/>
  <c r="B20" i="4"/>
  <c r="B21" i="4"/>
  <c r="B12" i="4"/>
  <c r="A13" i="4"/>
  <c r="A14" i="4" s="1"/>
  <c r="A15" i="4" s="1"/>
  <c r="A16" i="4" s="1"/>
  <c r="A17" i="4" s="1"/>
  <c r="A18" i="4" s="1"/>
  <c r="A19" i="4" s="1"/>
  <c r="A20" i="4" s="1"/>
  <c r="A21" i="4" s="1"/>
  <c r="G4" i="4"/>
  <c r="N17" i="3" l="1"/>
  <c r="C21" i="4"/>
  <c r="C17" i="4"/>
  <c r="C13" i="4"/>
  <c r="E20" i="4"/>
  <c r="E16" i="4"/>
  <c r="E19" i="4"/>
  <c r="E15" i="4"/>
  <c r="O11" i="3"/>
  <c r="D21" i="4"/>
  <c r="D17" i="4"/>
  <c r="D13" i="4"/>
  <c r="E18" i="4"/>
  <c r="E14" i="4"/>
  <c r="C20" i="4"/>
  <c r="C16" i="4"/>
  <c r="D20" i="4"/>
  <c r="D16" i="4"/>
  <c r="E21" i="4"/>
  <c r="E17" i="4"/>
  <c r="E13" i="4"/>
  <c r="D12" i="4"/>
  <c r="C19" i="4"/>
  <c r="C15" i="4"/>
  <c r="D19" i="4"/>
  <c r="D15" i="4"/>
  <c r="E12" i="4"/>
  <c r="C12" i="4"/>
  <c r="C18" i="4"/>
  <c r="C14" i="4"/>
  <c r="D18" i="4"/>
  <c r="D14" i="4"/>
  <c r="A22" i="4"/>
  <c r="D24" i="4" l="1"/>
  <c r="Q8" i="3" l="1"/>
  <c r="Q9" i="3"/>
  <c r="Q10" i="3"/>
  <c r="Q11" i="3"/>
  <c r="Q12" i="3"/>
  <c r="Q13" i="3"/>
  <c r="Q14" i="3"/>
  <c r="Q15" i="3"/>
  <c r="Q7" i="3"/>
  <c r="AD17" i="3" l="1"/>
  <c r="L17" i="3"/>
  <c r="M17" i="3"/>
  <c r="P17" i="3"/>
  <c r="Z17" i="3"/>
  <c r="AA10" i="3"/>
  <c r="AA11" i="3"/>
  <c r="AA12" i="3"/>
  <c r="AA13" i="3"/>
  <c r="AA14" i="3"/>
  <c r="AA15" i="3"/>
  <c r="R8" i="3"/>
  <c r="S8" i="3" s="1"/>
  <c r="R9" i="3"/>
  <c r="S9" i="3" s="1"/>
  <c r="R10" i="3"/>
  <c r="S10" i="3" s="1"/>
  <c r="R11" i="3"/>
  <c r="S11" i="3" s="1"/>
  <c r="R12" i="3"/>
  <c r="T12" i="3" s="1"/>
  <c r="R13" i="3"/>
  <c r="T13" i="3" s="1"/>
  <c r="R14" i="3"/>
  <c r="T14" i="3" s="1"/>
  <c r="R15" i="3"/>
  <c r="T15" i="3" s="1"/>
  <c r="R16" i="3"/>
  <c r="T16" i="3" s="1"/>
  <c r="U7" i="3"/>
  <c r="AA8" i="3"/>
  <c r="AA9" i="3"/>
  <c r="Q16" i="3" l="1"/>
  <c r="Q17" i="3" s="1"/>
  <c r="S15" i="3"/>
  <c r="U13" i="3"/>
  <c r="S13" i="3"/>
  <c r="U15" i="3"/>
  <c r="S12" i="3"/>
  <c r="S16" i="3"/>
  <c r="S14" i="3"/>
  <c r="U16" i="3"/>
  <c r="U14" i="3"/>
  <c r="U12" i="3"/>
  <c r="O17" i="3"/>
  <c r="R17" i="3"/>
  <c r="T11" i="3"/>
  <c r="U11" i="3"/>
  <c r="T10" i="3"/>
  <c r="U10" i="3"/>
  <c r="T9" i="3"/>
  <c r="U9" i="3"/>
  <c r="T8" i="3"/>
  <c r="U8" i="3"/>
  <c r="T7" i="3"/>
  <c r="S7" i="3"/>
  <c r="V15" i="3" l="1"/>
  <c r="AA16" i="3"/>
  <c r="T17" i="3"/>
  <c r="V13" i="3"/>
  <c r="U17" i="3"/>
  <c r="V9" i="3"/>
  <c r="V11" i="3"/>
  <c r="V10" i="3"/>
  <c r="V16" i="3"/>
  <c r="V8" i="3"/>
  <c r="V14" i="3"/>
  <c r="V12" i="3"/>
  <c r="V7" i="3"/>
  <c r="AB7" i="3" s="1"/>
  <c r="S17" i="3"/>
  <c r="AB14" i="3" l="1"/>
  <c r="AC14" i="3" s="1"/>
  <c r="AB11" i="3"/>
  <c r="AC11" i="3" s="1"/>
  <c r="AB8" i="3"/>
  <c r="AC8" i="3" s="1"/>
  <c r="AB9" i="3"/>
  <c r="AC9" i="3" s="1"/>
  <c r="AB15" i="3"/>
  <c r="AC15" i="3" s="1"/>
  <c r="AB12" i="3"/>
  <c r="AC12" i="3" s="1"/>
  <c r="AB10" i="3"/>
  <c r="AC10" i="3" s="1"/>
  <c r="AB13" i="3"/>
  <c r="AC13" i="3" s="1"/>
  <c r="AA17" i="3"/>
  <c r="AB16" i="3"/>
  <c r="AC16" i="3" s="1"/>
  <c r="V17" i="3"/>
  <c r="AC7" i="3"/>
  <c r="F14" i="4" l="1"/>
  <c r="AF9" i="3"/>
  <c r="AF10" i="3"/>
  <c r="F15" i="4" s="1"/>
  <c r="F13" i="4"/>
  <c r="AF8" i="3"/>
  <c r="AF16" i="3"/>
  <c r="F21" i="4" s="1"/>
  <c r="F17" i="4"/>
  <c r="AF12" i="3"/>
  <c r="F16" i="4"/>
  <c r="AF11" i="3"/>
  <c r="F18" i="4"/>
  <c r="AF13" i="3"/>
  <c r="F20" i="4"/>
  <c r="AF15" i="3"/>
  <c r="F19" i="4"/>
  <c r="AF14" i="3"/>
  <c r="F12" i="4"/>
  <c r="AB17" i="3"/>
  <c r="AC17" i="3"/>
  <c r="AF17" i="3"/>
  <c r="F22" i="4" l="1"/>
  <c r="D25" i="4" s="1"/>
</calcChain>
</file>

<file path=xl/sharedStrings.xml><?xml version="1.0" encoding="utf-8"?>
<sst xmlns="http://schemas.openxmlformats.org/spreadsheetml/2006/main" count="217" uniqueCount="171">
  <si>
    <t>Họ và tên</t>
  </si>
  <si>
    <t>BẢNG TÍNH LƯƠNG CÁN BỘ NHÂN VIÊN</t>
  </si>
  <si>
    <t>STT</t>
  </si>
  <si>
    <t>Chức vụ</t>
  </si>
  <si>
    <t>Các khoản phụ cấp không đóng BH</t>
  </si>
  <si>
    <t>Lương đóng BHXH</t>
  </si>
  <si>
    <t>Khoản trích trừ lương NLĐ</t>
  </si>
  <si>
    <t>Giảm trừ gia cảnh</t>
  </si>
  <si>
    <t>Thu nhập tính thuế TNCN</t>
  </si>
  <si>
    <t>Thuế TNCN phải nộp</t>
  </si>
  <si>
    <t>BHXH (8%)</t>
  </si>
  <si>
    <t>BHYT (1.5%)</t>
  </si>
  <si>
    <t>BHTN (1%)</t>
  </si>
  <si>
    <t>Tổng</t>
  </si>
  <si>
    <t>Ngày.... tháng .... năm......</t>
  </si>
  <si>
    <t>Người lập biểu</t>
  </si>
  <si>
    <t>Giám đốc công ty</t>
  </si>
  <si>
    <t>(Ký, họ tên)</t>
  </si>
  <si>
    <t>(Ký, họ tên, đóng dấu)</t>
  </si>
  <si>
    <t>NV</t>
  </si>
  <si>
    <t>Ngày công</t>
  </si>
  <si>
    <t>PC 
trách 
nhiệm</t>
  </si>
  <si>
    <t>Bản
thân</t>
  </si>
  <si>
    <t>Người
PT</t>
  </si>
  <si>
    <t xml:space="preserve">Tổng 
thu
nhập </t>
  </si>
  <si>
    <t>Từ thiện nhân đạo</t>
  </si>
  <si>
    <t>Thu nhập chịu thuế TNCN</t>
  </si>
  <si>
    <t>Tạm
ứng</t>
  </si>
  <si>
    <t>Thực lĩnh</t>
  </si>
  <si>
    <t>Tổng
lương</t>
  </si>
  <si>
    <t>Lương
CB</t>
  </si>
  <si>
    <t>TỔNG</t>
  </si>
  <si>
    <t>Tháng .../20…</t>
  </si>
  <si>
    <t>Trần …</t>
  </si>
  <si>
    <t>Phòng</t>
  </si>
  <si>
    <t>Ban Giám Đốc</t>
  </si>
  <si>
    <t>Giám đốc</t>
  </si>
  <si>
    <t>Kế toán</t>
  </si>
  <si>
    <t>Nhân sự &amp; Admin</t>
  </si>
  <si>
    <t>Kinh Doanh</t>
  </si>
  <si>
    <t>Marketing</t>
  </si>
  <si>
    <t>TP</t>
  </si>
  <si>
    <t>Số người phụ thuộc</t>
  </si>
  <si>
    <t>Điều chỉnh khác</t>
  </si>
  <si>
    <t>STK</t>
  </si>
  <si>
    <t>NH</t>
  </si>
  <si>
    <t>TKNo11111</t>
  </si>
  <si>
    <t>TKNo11112</t>
  </si>
  <si>
    <t>TKNo11113</t>
  </si>
  <si>
    <t>TKNo11114</t>
  </si>
  <si>
    <t>TKNo11115</t>
  </si>
  <si>
    <t>TKNo11116</t>
  </si>
  <si>
    <t>TKNo11117</t>
  </si>
  <si>
    <t>TKNo11118</t>
  </si>
  <si>
    <t>TKNo11119</t>
  </si>
  <si>
    <t>TKNo11120</t>
  </si>
  <si>
    <t>ID</t>
  </si>
  <si>
    <t>NV0001</t>
  </si>
  <si>
    <t>NV0002</t>
  </si>
  <si>
    <t>NV0003</t>
  </si>
  <si>
    <t>NV0004</t>
  </si>
  <si>
    <t>NV0005</t>
  </si>
  <si>
    <t>NV0006</t>
  </si>
  <si>
    <t>NV0007</t>
  </si>
  <si>
    <t>NV0008</t>
  </si>
  <si>
    <t>NV0009</t>
  </si>
  <si>
    <t>NV0010</t>
  </si>
  <si>
    <t>Lê …</t>
  </si>
  <si>
    <t>Nguyễn …</t>
  </si>
  <si>
    <t>Phan …</t>
  </si>
  <si>
    <t>Phạm …</t>
  </si>
  <si>
    <t>David …</t>
  </si>
  <si>
    <t>Cộng Hoà Xã Hội Chủ Nghĩa Việt Nam</t>
  </si>
  <si>
    <t>Độc lập - Tự do - Hạnh phúc</t>
  </si>
  <si>
    <t>LỆNH CHUYỂN TIỀN LƯƠNG .../20... - SALARY PAYMENT ORDER IN JAN 2019</t>
  </si>
  <si>
    <t>Số: 0…</t>
  </si>
  <si>
    <t xml:space="preserve">Với trách nhiệm thuộc về mình, chúng tôi đề nghị Ngân hàng TMCP Ngoại Thương Việt Nam thực hiện lệnh chuyển tiền dưới hình thức chuyển khoản. </t>
  </si>
  <si>
    <t>Loại tiền: VND</t>
  </si>
  <si>
    <r>
      <t xml:space="preserve">STT </t>
    </r>
    <r>
      <rPr>
        <sz val="9"/>
        <rFont val="Times New Roman"/>
        <family val="1"/>
      </rPr>
      <t>No.</t>
    </r>
  </si>
  <si>
    <t>Mã số NV Code</t>
  </si>
  <si>
    <r>
      <t xml:space="preserve">Họ và tên
 </t>
    </r>
    <r>
      <rPr>
        <sz val="9"/>
        <rFont val="Times New Roman"/>
        <family val="1"/>
      </rPr>
      <t>Full name</t>
    </r>
  </si>
  <si>
    <r>
      <t xml:space="preserve">Số tài khoản người hưởng
</t>
    </r>
    <r>
      <rPr>
        <sz val="9"/>
        <rFont val="Times New Roman"/>
        <family val="1"/>
      </rPr>
      <t>Bank Account</t>
    </r>
  </si>
  <si>
    <r>
      <t xml:space="preserve">Ngân hàng người hưởng
</t>
    </r>
    <r>
      <rPr>
        <sz val="9"/>
        <rFont val="Times New Roman"/>
        <family val="1"/>
      </rPr>
      <t>Bank name</t>
    </r>
  </si>
  <si>
    <t>Số tiền
 Amount</t>
  </si>
  <si>
    <r>
      <t xml:space="preserve">Ghi chú 
</t>
    </r>
    <r>
      <rPr>
        <sz val="9"/>
        <rFont val="Times New Roman"/>
        <family val="1"/>
      </rPr>
      <t>Note</t>
    </r>
  </si>
  <si>
    <r>
      <t xml:space="preserve">Tổng số tiền chuyển / </t>
    </r>
    <r>
      <rPr>
        <sz val="9"/>
        <rFont val="Times New Roman"/>
        <family val="1"/>
      </rPr>
      <t>Grand total</t>
    </r>
  </si>
  <si>
    <t>Mười món</t>
  </si>
  <si>
    <t>Tổng số tiền chuyển (Bằng số):</t>
  </si>
  <si>
    <t>VND</t>
  </si>
  <si>
    <t>Tồng số tiền chuyển (Bằng chữ):</t>
  </si>
  <si>
    <t>Kính gửi: NGÂN HÀNG VIETCOMBANK CHI NHÁNH …</t>
  </si>
  <si>
    <t xml:space="preserve">Nội dung chuyển tiền: Trả lương tháng ... năm 20... cho CNV.       </t>
  </si>
  <si>
    <t>Đề nghị ngân hàng trích từ tài khoản số …... của Công ty TNHH …... để thanh toán lương và các khoản phí liên quan đến lệnh chuyển tiền này.</t>
  </si>
  <si>
    <r>
      <t>Số món tiền chuyển (Bằng số):</t>
    </r>
    <r>
      <rPr>
        <b/>
        <sz val="9"/>
        <rFont val="Times New Roman"/>
        <family val="1"/>
      </rPr>
      <t xml:space="preserve"> </t>
    </r>
  </si>
  <si>
    <t>Nuôi con nhỏ</t>
  </si>
  <si>
    <t>Tổng phụ cấp</t>
  </si>
  <si>
    <t>Ăn ca</t>
  </si>
  <si>
    <t xml:space="preserve">Điện thoại </t>
  </si>
  <si>
    <t>Xăng xe</t>
  </si>
  <si>
    <t>Ngân hàng …</t>
  </si>
  <si>
    <t>PHIẾU LƯƠNG CÁ NHÂN</t>
  </si>
  <si>
    <t>PAYSLIP</t>
  </si>
  <si>
    <r>
      <t>Tháng/Month: …</t>
    </r>
    <r>
      <rPr>
        <b/>
        <sz val="9"/>
        <color theme="1"/>
        <rFont val="Calibri"/>
        <family val="2"/>
        <scheme val="minor"/>
      </rPr>
      <t xml:space="preserve">  </t>
    </r>
    <r>
      <rPr>
        <b/>
        <sz val="9"/>
        <color theme="1"/>
        <rFont val="Times New Roman"/>
        <family val="1"/>
      </rPr>
      <t>Năm/Year: 20…</t>
    </r>
  </si>
  <si>
    <r>
      <t xml:space="preserve">Họ và tên: </t>
    </r>
    <r>
      <rPr>
        <b/>
        <sz val="8"/>
        <color theme="1"/>
        <rFont val="Times New Roman"/>
        <family val="1"/>
      </rPr>
      <t>Hồ Thị Hồng Hoa</t>
    </r>
  </si>
  <si>
    <t xml:space="preserve">Full name: </t>
  </si>
  <si>
    <t>Mã số NV</t>
  </si>
  <si>
    <t xml:space="preserve">Emp Code: </t>
  </si>
  <si>
    <t>NV00010</t>
  </si>
  <si>
    <r>
      <t xml:space="preserve">Bộ phận: </t>
    </r>
    <r>
      <rPr>
        <b/>
        <sz val="8"/>
        <color theme="1"/>
        <rFont val="Times New Roman"/>
        <family val="1"/>
      </rPr>
      <t>Kế toán</t>
    </r>
  </si>
  <si>
    <t xml:space="preserve">Dept name: </t>
  </si>
  <si>
    <t>Ngày công chuẩn :</t>
  </si>
  <si>
    <t>Standard working days:</t>
  </si>
  <si>
    <r>
      <t>A.</t>
    </r>
    <r>
      <rPr>
        <sz val="5"/>
        <color theme="1"/>
        <rFont val="Times New Roman"/>
        <family val="1"/>
      </rPr>
      <t xml:space="preserve"> </t>
    </r>
    <r>
      <rPr>
        <b/>
        <sz val="8"/>
        <color theme="1"/>
        <rFont val="Times New Roman"/>
        <family val="1"/>
      </rPr>
      <t>Lương cơ bản: (1) + (2) + (3) + (4) + (5)</t>
    </r>
  </si>
  <si>
    <t>Basic Salary</t>
  </si>
  <si>
    <t xml:space="preserve"> </t>
  </si>
  <si>
    <t>Mức lương cơ bản (1):</t>
  </si>
  <si>
    <t>Basic salary:</t>
  </si>
  <si>
    <t>…</t>
  </si>
  <si>
    <t>Mức lương BHXH:</t>
  </si>
  <si>
    <t>Insurance salary</t>
  </si>
  <si>
    <t xml:space="preserve">… </t>
  </si>
  <si>
    <t>Phụ cấp trách nhiệm (2):</t>
  </si>
  <si>
    <t>Responsibility allownace:</t>
  </si>
  <si>
    <t>Phụ cấp công việc (3):</t>
  </si>
  <si>
    <t>Allowance:</t>
  </si>
  <si>
    <t>Phụ cấp nhà ở (4):</t>
  </si>
  <si>
    <t>House allowance:</t>
  </si>
  <si>
    <t>Phụ cấp điện thoại (5):</t>
  </si>
  <si>
    <t>Phone allowance:</t>
  </si>
  <si>
    <r>
      <t>B.</t>
    </r>
    <r>
      <rPr>
        <b/>
        <sz val="5"/>
        <color theme="1"/>
        <rFont val="Times New Roman"/>
        <family val="1"/>
      </rPr>
      <t xml:space="preserve"> </t>
    </r>
    <r>
      <rPr>
        <b/>
        <sz val="8"/>
        <color theme="1"/>
        <rFont val="Times New Roman"/>
        <family val="1"/>
      </rPr>
      <t>Tổng lương: (1) + (2) + (3) + (4) + (5)</t>
    </r>
  </si>
  <si>
    <t>Total salary:</t>
  </si>
  <si>
    <t>Ngày làm việc thực tế:</t>
  </si>
  <si>
    <t>Actual working day:</t>
  </si>
  <si>
    <t>Lương/pcấp theo ngày công (1):</t>
  </si>
  <si>
    <t>Salary for actual working days:</t>
  </si>
  <si>
    <t>Tăng ca ngày thường:</t>
  </si>
  <si>
    <t>Normal OT:</t>
  </si>
  <si>
    <t>Tiền tăng ca ngày thường (2):</t>
  </si>
  <si>
    <t>Salary for normal OT:</t>
  </si>
  <si>
    <t>Tăng ca ngày nghỉ:</t>
  </si>
  <si>
    <t>Weekend OT:</t>
  </si>
  <si>
    <t>Tiền tăng ca ngày nghỉ (3):</t>
  </si>
  <si>
    <t>Salary for weekend OT:</t>
  </si>
  <si>
    <t>Tăng ca ngày lễ:</t>
  </si>
  <si>
    <t>Holiday OT:</t>
  </si>
  <si>
    <t>Tiền tăng ca ngày lễ (3):</t>
  </si>
  <si>
    <t>Salary for holiday OT:</t>
  </si>
  <si>
    <t>Tăng ca đêm</t>
  </si>
  <si>
    <t>Night shift:</t>
  </si>
  <si>
    <t>Tiền tăng ca đêm (4):</t>
  </si>
  <si>
    <t>Salary for night shift:</t>
  </si>
  <si>
    <t>Phép năm:</t>
  </si>
  <si>
    <t>Annual leave:</t>
  </si>
  <si>
    <t>Tiền ăn trưa (5):</t>
  </si>
  <si>
    <t>Meal allowance in cash:</t>
  </si>
  <si>
    <r>
      <t>C.</t>
    </r>
    <r>
      <rPr>
        <sz val="5"/>
        <color theme="1"/>
        <rFont val="Times New Roman"/>
        <family val="1"/>
      </rPr>
      <t xml:space="preserve"> </t>
    </r>
    <r>
      <rPr>
        <b/>
        <sz val="8"/>
        <color theme="1"/>
        <rFont val="Times New Roman"/>
        <family val="1"/>
      </rPr>
      <t>Các khoản giảm trừ:</t>
    </r>
  </si>
  <si>
    <t>Deduction:</t>
  </si>
  <si>
    <t>BHXH, BHYT, BHTN (10,5%):</t>
  </si>
  <si>
    <t>Insurance SI, HI, UI deduction:</t>
  </si>
  <si>
    <t>Phí công đoàn:</t>
  </si>
  <si>
    <t>Trade union fee:</t>
  </si>
  <si>
    <t>Thuế TNCN:</t>
  </si>
  <si>
    <t>PIT:</t>
  </si>
  <si>
    <t>Điều chỉnh lương:</t>
  </si>
  <si>
    <t>Adjustment</t>
  </si>
  <si>
    <t>D. Thu nhập khác:</t>
  </si>
  <si>
    <t>Other incomes</t>
  </si>
  <si>
    <t>Lương thực nhận (B) – (C) + (D)</t>
  </si>
  <si>
    <t>Actual payable</t>
  </si>
  <si>
    <t xml:space="preserve">CÔNG TY …. </t>
  </si>
  <si>
    <t>Địa chỉ: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</si>
</sst>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₫_-;\-* #,##0.00\ _₫_-;_-* &quot;-&quot;??\ _₫_-;_-@_-"/>
    <numFmt numFmtId="164" formatCode="_(* #,##0_);_(* \(#,##0\);_(* &quot;-&quot;_);_(@_)"/>
    <numFmt numFmtId="165" formatCode="_-* #,##0\ _₫_-;\-* #,##0\ _₫_-;_-* &quot;-&quot;??\ _₫_-;_-@_-"/>
    <numFmt numFmtId="166" formatCode="_(* #,##0_);_(* \(#,##0\);_(* &quot;-&quot;??_);_(@_)"/>
    <numFmt numFmtId="167" formatCode="_-* #,##0.0\ _₫_-;\-* #,##0.0\ _₫_-;_-* &quot;-&quot;??\ _₫_-;_-@_-"/>
    <numFmt numFmtId="168" formatCode="_-* #,##0.00_-;\-* #,##0.00_-;_-* &quot;-&quot;??_-;_-@_-"/>
    <numFmt numFmtId="169" formatCode="_-* #,##0_-;\-* #,##0_-;_-* &quot;-&quot;??_-;_-@_-"/>
  </numFmts>
  <fonts count="33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8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VNI-Times"/>
    </font>
    <font>
      <b/>
      <sz val="14"/>
      <name val="Times New Roman"/>
      <family val="1"/>
    </font>
    <font>
      <sz val="14"/>
      <name val="Times New Roman"/>
      <family val="1"/>
    </font>
    <font>
      <i/>
      <sz val="9"/>
      <name val="Times New Roman"/>
      <family val="1"/>
    </font>
    <font>
      <sz val="8"/>
      <name val="Arial"/>
      <family val="2"/>
    </font>
    <font>
      <b/>
      <u/>
      <sz val="9"/>
      <name val="Times New Roman"/>
      <family val="1"/>
    </font>
    <font>
      <b/>
      <i/>
      <sz val="9"/>
      <name val="Times New Roman"/>
      <family val="1"/>
    </font>
    <font>
      <sz val="11"/>
      <name val="Calibri"/>
      <family val="2"/>
      <charset val="163"/>
      <scheme val="minor"/>
    </font>
    <font>
      <sz val="8"/>
      <name val="Calibri"/>
      <family val="2"/>
      <charset val="163"/>
      <scheme val="minor"/>
    </font>
    <font>
      <b/>
      <sz val="12"/>
      <name val="Times New Roman"/>
      <family val="1"/>
    </font>
    <font>
      <b/>
      <i/>
      <sz val="8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1"/>
      <color theme="1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i/>
      <sz val="8"/>
      <color theme="1"/>
      <name val="Times New Roman"/>
      <family val="1"/>
    </font>
    <font>
      <i/>
      <sz val="8"/>
      <color rgb="FF0070C0"/>
      <name val="Times New Roman"/>
      <family val="1"/>
    </font>
    <font>
      <sz val="5"/>
      <color theme="1"/>
      <name val="Times New Roman"/>
      <family val="1"/>
    </font>
    <font>
      <b/>
      <i/>
      <sz val="8"/>
      <color rgb="FF0070C0"/>
      <name val="Times New Roman"/>
      <family val="1"/>
    </font>
    <font>
      <b/>
      <sz val="5"/>
      <color theme="1"/>
      <name val="Times New Roman"/>
      <family val="1"/>
    </font>
    <font>
      <b/>
      <sz val="7"/>
      <color theme="1"/>
      <name val="Times New Roman"/>
      <family val="1"/>
    </font>
    <font>
      <b/>
      <sz val="8"/>
      <name val="Calibri"/>
      <family val="2"/>
      <charset val="163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5DCE4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double">
        <color indexed="64"/>
      </right>
      <top style="mediumDashed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Dashed">
        <color indexed="64"/>
      </bottom>
      <diagonal/>
    </border>
    <border>
      <left style="double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double">
        <color indexed="64"/>
      </right>
      <top style="medium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 style="medium">
        <color indexed="64"/>
      </left>
      <right/>
      <top/>
      <bottom style="mediumDashed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6" fillId="0" borderId="0"/>
    <xf numFmtId="168" fontId="3" fillId="0" borderId="0" applyFont="0" applyFill="0" applyBorder="0" applyAlignment="0" applyProtection="0"/>
    <xf numFmtId="0" fontId="10" fillId="0" borderId="0"/>
  </cellStyleXfs>
  <cellXfs count="177">
    <xf numFmtId="0" fontId="0" fillId="0" borderId="0" xfId="0"/>
    <xf numFmtId="0" fontId="4" fillId="0" borderId="0" xfId="3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3" applyFont="1" applyAlignment="1">
      <alignment horizontal="center" vertical="center"/>
    </xf>
    <xf numFmtId="0" fontId="5" fillId="0" borderId="0" xfId="3" applyFont="1" applyAlignment="1">
      <alignment vertical="center"/>
    </xf>
    <xf numFmtId="0" fontId="5" fillId="0" borderId="0" xfId="4" applyFont="1" applyFill="1" applyAlignment="1">
      <alignment horizontal="center" vertical="center"/>
    </xf>
    <xf numFmtId="1" fontId="4" fillId="0" borderId="0" xfId="4" applyNumberFormat="1" applyFont="1" applyFill="1" applyAlignment="1">
      <alignment vertical="center"/>
    </xf>
    <xf numFmtId="0" fontId="8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0" fontId="7" fillId="0" borderId="0" xfId="4" applyFont="1" applyFill="1" applyAlignment="1">
      <alignment horizontal="center" vertical="center"/>
    </xf>
    <xf numFmtId="0" fontId="4" fillId="0" borderId="1" xfId="4" applyFont="1" applyFill="1" applyBorder="1" applyAlignment="1">
      <alignment horizontal="center" vertical="center" wrapText="1"/>
    </xf>
    <xf numFmtId="1" fontId="4" fillId="0" borderId="1" xfId="4" applyNumberFormat="1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1" fontId="4" fillId="0" borderId="4" xfId="4" applyNumberFormat="1" applyFont="1" applyFill="1" applyBorder="1" applyAlignment="1">
      <alignment horizontal="center" vertical="center" wrapText="1"/>
    </xf>
    <xf numFmtId="0" fontId="4" fillId="0" borderId="4" xfId="4" applyFont="1" applyFill="1" applyBorder="1" applyAlignment="1">
      <alignment horizontal="center" vertical="center" wrapText="1"/>
    </xf>
    <xf numFmtId="166" fontId="4" fillId="0" borderId="5" xfId="5" applyNumberFormat="1" applyFont="1" applyFill="1" applyBorder="1" applyAlignment="1">
      <alignment horizontal="center" vertical="center" wrapText="1"/>
    </xf>
    <xf numFmtId="0" fontId="5" fillId="0" borderId="1" xfId="4" quotePrefix="1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166" fontId="5" fillId="0" borderId="1" xfId="4" applyNumberFormat="1" applyFont="1" applyFill="1" applyBorder="1" applyAlignment="1">
      <alignment horizontal="center" vertical="center"/>
    </xf>
    <xf numFmtId="166" fontId="4" fillId="0" borderId="1" xfId="5" applyNumberFormat="1" applyFont="1" applyFill="1" applyBorder="1" applyAlignment="1">
      <alignment vertical="center"/>
    </xf>
    <xf numFmtId="0" fontId="11" fillId="0" borderId="1" xfId="4" quotePrefix="1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1" fontId="5" fillId="0" borderId="0" xfId="4" applyNumberFormat="1" applyFont="1" applyFill="1" applyBorder="1" applyAlignment="1">
      <alignment vertical="center"/>
    </xf>
    <xf numFmtId="166" fontId="5" fillId="0" borderId="0" xfId="5" applyNumberFormat="1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166" fontId="4" fillId="0" borderId="0" xfId="1" applyNumberFormat="1" applyFont="1" applyFill="1" applyBorder="1" applyAlignment="1">
      <alignment vertical="center"/>
    </xf>
    <xf numFmtId="0" fontId="5" fillId="0" borderId="0" xfId="4" applyFont="1" applyFill="1" applyAlignment="1">
      <alignment vertical="center"/>
    </xf>
    <xf numFmtId="0" fontId="5" fillId="0" borderId="0" xfId="4" applyFont="1" applyFill="1" applyAlignment="1">
      <alignment vertical="center" wrapText="1"/>
    </xf>
    <xf numFmtId="0" fontId="5" fillId="0" borderId="0" xfId="4" applyFont="1" applyFill="1" applyAlignment="1">
      <alignment horizontal="center" vertical="center" wrapText="1"/>
    </xf>
    <xf numFmtId="0" fontId="4" fillId="0" borderId="0" xfId="4" applyFont="1" applyFill="1" applyAlignment="1">
      <alignment vertical="center" wrapText="1"/>
    </xf>
    <xf numFmtId="166" fontId="4" fillId="0" borderId="0" xfId="4" applyNumberFormat="1" applyFont="1" applyFill="1" applyAlignment="1">
      <alignment horizontal="center" vertical="center" wrapText="1"/>
    </xf>
    <xf numFmtId="0" fontId="4" fillId="0" borderId="0" xfId="4" applyFont="1" applyFill="1" applyAlignment="1">
      <alignment horizontal="left" vertical="center" wrapText="1"/>
    </xf>
    <xf numFmtId="166" fontId="4" fillId="0" borderId="0" xfId="4" applyNumberFormat="1" applyFont="1" applyFill="1" applyAlignment="1">
      <alignment vertical="center" wrapText="1"/>
    </xf>
    <xf numFmtId="0" fontId="4" fillId="0" borderId="0" xfId="4" applyFont="1" applyFill="1" applyAlignment="1">
      <alignment horizontal="left" vertical="center"/>
    </xf>
    <xf numFmtId="0" fontId="5" fillId="0" borderId="0" xfId="4" applyFont="1" applyFill="1" applyAlignment="1">
      <alignment horizontal="left" vertical="center"/>
    </xf>
    <xf numFmtId="1" fontId="4" fillId="0" borderId="0" xfId="4" applyNumberFormat="1" applyFont="1" applyFill="1" applyAlignment="1">
      <alignment horizontal="left" vertical="center"/>
    </xf>
    <xf numFmtId="1" fontId="5" fillId="0" borderId="0" xfId="4" applyNumberFormat="1" applyFont="1" applyFill="1" applyAlignment="1">
      <alignment horizontal="center" vertical="center"/>
    </xf>
    <xf numFmtId="166" fontId="4" fillId="0" borderId="0" xfId="5" applyNumberFormat="1" applyFont="1" applyFill="1" applyAlignment="1">
      <alignment horizontal="left" vertical="center"/>
    </xf>
    <xf numFmtId="0" fontId="4" fillId="0" borderId="0" xfId="4" applyFont="1" applyFill="1" applyAlignment="1">
      <alignment vertical="center"/>
    </xf>
    <xf numFmtId="166" fontId="5" fillId="0" borderId="0" xfId="5" applyNumberFormat="1" applyFont="1" applyFill="1" applyAlignment="1">
      <alignment vertical="center"/>
    </xf>
    <xf numFmtId="1" fontId="5" fillId="0" borderId="0" xfId="4" applyNumberFormat="1" applyFont="1" applyFill="1" applyAlignment="1">
      <alignment horizontal="left" vertical="center"/>
    </xf>
    <xf numFmtId="166" fontId="5" fillId="0" borderId="0" xfId="5" applyNumberFormat="1" applyFont="1" applyFill="1" applyAlignment="1">
      <alignment horizontal="left" vertical="center"/>
    </xf>
    <xf numFmtId="0" fontId="13" fillId="0" borderId="0" xfId="0" applyFont="1"/>
    <xf numFmtId="0" fontId="12" fillId="0" borderId="0" xfId="4" applyFont="1" applyFill="1" applyAlignment="1">
      <alignment vertical="center"/>
    </xf>
    <xf numFmtId="14" fontId="5" fillId="3" borderId="0" xfId="4" applyNumberFormat="1" applyFont="1" applyFill="1" applyBorder="1" applyAlignment="1">
      <alignment vertical="center"/>
    </xf>
    <xf numFmtId="0" fontId="8" fillId="0" borderId="0" xfId="4" applyFont="1" applyFill="1" applyAlignment="1">
      <alignment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left" vertical="center"/>
    </xf>
    <xf numFmtId="1" fontId="5" fillId="0" borderId="1" xfId="3" applyNumberFormat="1" applyFont="1" applyFill="1" applyBorder="1" applyAlignment="1">
      <alignment horizontal="right" vertical="center"/>
    </xf>
    <xf numFmtId="169" fontId="5" fillId="0" borderId="0" xfId="1" applyNumberFormat="1" applyFont="1" applyFill="1" applyBorder="1" applyAlignment="1">
      <alignment horizontal="center" vertical="center"/>
    </xf>
    <xf numFmtId="165" fontId="14" fillId="0" borderId="0" xfId="1" applyNumberFormat="1" applyFont="1" applyAlignment="1">
      <alignment horizontal="center"/>
    </xf>
    <xf numFmtId="165" fontId="15" fillId="0" borderId="0" xfId="1" applyNumberFormat="1" applyFont="1" applyAlignment="1">
      <alignment vertical="center"/>
    </xf>
    <xf numFmtId="0" fontId="14" fillId="0" borderId="0" xfId="0" applyFont="1"/>
    <xf numFmtId="165" fontId="16" fillId="0" borderId="0" xfId="1" applyNumberFormat="1" applyFont="1" applyAlignment="1">
      <alignment vertical="center"/>
    </xf>
    <xf numFmtId="165" fontId="16" fillId="0" borderId="0" xfId="1" applyNumberFormat="1" applyFont="1" applyAlignment="1">
      <alignment horizontal="center" vertical="center"/>
    </xf>
    <xf numFmtId="165" fontId="2" fillId="4" borderId="1" xfId="1" applyNumberFormat="1" applyFont="1" applyFill="1" applyBorder="1" applyAlignment="1">
      <alignment horizontal="center" vertical="center" wrapText="1"/>
    </xf>
    <xf numFmtId="165" fontId="17" fillId="0" borderId="1" xfId="1" applyNumberFormat="1" applyFont="1" applyBorder="1" applyAlignment="1">
      <alignment horizontal="center" vertical="center"/>
    </xf>
    <xf numFmtId="165" fontId="17" fillId="0" borderId="1" xfId="1" applyNumberFormat="1" applyFont="1" applyBorder="1" applyAlignment="1">
      <alignment horizontal="left" vertical="center"/>
    </xf>
    <xf numFmtId="165" fontId="2" fillId="0" borderId="0" xfId="1" applyNumberFormat="1" applyFont="1" applyAlignment="1">
      <alignment horizontal="center" vertical="center"/>
    </xf>
    <xf numFmtId="167" fontId="2" fillId="0" borderId="0" xfId="1" applyNumberFormat="1" applyFont="1" applyAlignment="1">
      <alignment horizontal="center" vertical="center"/>
    </xf>
    <xf numFmtId="165" fontId="17" fillId="0" borderId="0" xfId="1" applyNumberFormat="1" applyFont="1" applyAlignment="1">
      <alignment horizontal="center" vertical="center"/>
    </xf>
    <xf numFmtId="167" fontId="14" fillId="0" borderId="0" xfId="1" applyNumberFormat="1" applyFont="1" applyAlignment="1">
      <alignment horizontal="center"/>
    </xf>
    <xf numFmtId="165" fontId="17" fillId="0" borderId="8" xfId="1" applyNumberFormat="1" applyFont="1" applyBorder="1" applyAlignment="1">
      <alignment horizontal="center" vertical="center"/>
    </xf>
    <xf numFmtId="165" fontId="2" fillId="5" borderId="10" xfId="1" applyNumberFormat="1" applyFont="1" applyFill="1" applyBorder="1" applyAlignment="1">
      <alignment vertical="center"/>
    </xf>
    <xf numFmtId="165" fontId="2" fillId="3" borderId="1" xfId="1" applyNumberFormat="1" applyFont="1" applyFill="1" applyBorder="1" applyAlignment="1">
      <alignment horizontal="center" vertical="center"/>
    </xf>
    <xf numFmtId="165" fontId="2" fillId="3" borderId="8" xfId="1" applyNumberFormat="1" applyFont="1" applyFill="1" applyBorder="1" applyAlignment="1">
      <alignment horizontal="center" vertical="center"/>
    </xf>
    <xf numFmtId="165" fontId="2" fillId="3" borderId="9" xfId="1" applyNumberFormat="1" applyFont="1" applyFill="1" applyBorder="1" applyAlignment="1">
      <alignment horizontal="center" vertical="center"/>
    </xf>
    <xf numFmtId="165" fontId="2" fillId="5" borderId="15" xfId="1" applyNumberFormat="1" applyFont="1" applyFill="1" applyBorder="1" applyAlignment="1">
      <alignment vertical="center"/>
    </xf>
    <xf numFmtId="165" fontId="2" fillId="5" borderId="10" xfId="1" applyNumberFormat="1" applyFont="1" applyFill="1" applyBorder="1" applyAlignment="1">
      <alignment horizontal="center" vertical="center"/>
    </xf>
    <xf numFmtId="0" fontId="4" fillId="0" borderId="0" xfId="4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/>
    </xf>
    <xf numFmtId="165" fontId="2" fillId="5" borderId="1" xfId="1" applyNumberFormat="1" applyFont="1" applyFill="1" applyBorder="1" applyAlignment="1">
      <alignment horizontal="center" vertical="center" wrapText="1"/>
    </xf>
    <xf numFmtId="0" fontId="24" fillId="0" borderId="24" xfId="0" applyFont="1" applyBorder="1" applyAlignment="1">
      <alignment vertical="center" wrapText="1"/>
    </xf>
    <xf numFmtId="0" fontId="26" fillId="0" borderId="25" xfId="0" applyFont="1" applyBorder="1" applyAlignment="1">
      <alignment vertical="center" wrapText="1"/>
    </xf>
    <xf numFmtId="0" fontId="27" fillId="0" borderId="25" xfId="0" applyFont="1" applyBorder="1" applyAlignment="1">
      <alignment vertical="center" wrapText="1"/>
    </xf>
    <xf numFmtId="0" fontId="24" fillId="0" borderId="30" xfId="0" applyFont="1" applyBorder="1" applyAlignment="1">
      <alignment vertical="center" wrapText="1"/>
    </xf>
    <xf numFmtId="0" fontId="27" fillId="0" borderId="29" xfId="0" applyFont="1" applyBorder="1" applyAlignment="1">
      <alignment vertical="center" wrapText="1"/>
    </xf>
    <xf numFmtId="0" fontId="27" fillId="0" borderId="31" xfId="0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3" borderId="0" xfId="0" applyFont="1" applyFill="1" applyAlignment="1">
      <alignment vertical="center"/>
    </xf>
    <xf numFmtId="164" fontId="10" fillId="0" borderId="1" xfId="2" applyFont="1" applyBorder="1" applyAlignment="1">
      <alignment vertical="center"/>
    </xf>
    <xf numFmtId="164" fontId="10" fillId="0" borderId="9" xfId="2" applyFont="1" applyBorder="1" applyAlignment="1">
      <alignment vertical="center"/>
    </xf>
    <xf numFmtId="164" fontId="18" fillId="5" borderId="10" xfId="2" applyFont="1" applyFill="1" applyBorder="1" applyAlignment="1">
      <alignment vertical="center"/>
    </xf>
    <xf numFmtId="164" fontId="18" fillId="5" borderId="11" xfId="2" applyFont="1" applyFill="1" applyBorder="1" applyAlignment="1">
      <alignment vertical="center"/>
    </xf>
    <xf numFmtId="165" fontId="15" fillId="0" borderId="0" xfId="1" applyNumberFormat="1" applyFont="1" applyAlignment="1">
      <alignment horizontal="center" vertical="center"/>
    </xf>
    <xf numFmtId="165" fontId="32" fillId="0" borderId="0" xfId="1" applyNumberFormat="1" applyFont="1" applyAlignment="1">
      <alignment horizontal="center"/>
    </xf>
    <xf numFmtId="165" fontId="2" fillId="2" borderId="13" xfId="1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5" fontId="2" fillId="5" borderId="13" xfId="1" applyNumberFormat="1" applyFont="1" applyFill="1" applyBorder="1" applyAlignment="1">
      <alignment horizontal="center" vertical="center" wrapText="1"/>
    </xf>
    <xf numFmtId="165" fontId="2" fillId="5" borderId="1" xfId="1" applyNumberFormat="1" applyFont="1" applyFill="1" applyBorder="1" applyAlignment="1">
      <alignment horizontal="center" vertical="center" wrapText="1"/>
    </xf>
    <xf numFmtId="165" fontId="2" fillId="4" borderId="7" xfId="1" applyNumberFormat="1" applyFont="1" applyFill="1" applyBorder="1" applyAlignment="1">
      <alignment horizontal="center" vertical="center" wrapText="1"/>
    </xf>
    <xf numFmtId="165" fontId="2" fillId="4" borderId="2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165" fontId="2" fillId="2" borderId="8" xfId="1" applyNumberFormat="1" applyFont="1" applyFill="1" applyBorder="1" applyAlignment="1">
      <alignment horizontal="center" vertical="center" wrapText="1"/>
    </xf>
    <xf numFmtId="165" fontId="16" fillId="0" borderId="0" xfId="1" applyNumberFormat="1" applyFont="1" applyBorder="1" applyAlignment="1">
      <alignment horizontal="center" vertical="center"/>
    </xf>
    <xf numFmtId="165" fontId="2" fillId="5" borderId="14" xfId="1" applyNumberFormat="1" applyFont="1" applyFill="1" applyBorder="1" applyAlignment="1">
      <alignment horizontal="center" vertical="center" wrapText="1"/>
    </xf>
    <xf numFmtId="165" fontId="2" fillId="5" borderId="9" xfId="1" applyNumberFormat="1" applyFont="1" applyFill="1" applyBorder="1" applyAlignment="1">
      <alignment horizontal="center" vertical="center" wrapText="1"/>
    </xf>
    <xf numFmtId="165" fontId="2" fillId="6" borderId="13" xfId="1" applyNumberFormat="1" applyFont="1" applyFill="1" applyBorder="1" applyAlignment="1">
      <alignment horizontal="center" vertical="center" wrapText="1"/>
    </xf>
    <xf numFmtId="165" fontId="2" fillId="6" borderId="1" xfId="1" applyNumberFormat="1" applyFont="1" applyFill="1" applyBorder="1" applyAlignment="1">
      <alignment horizontal="center" vertical="center" wrapText="1"/>
    </xf>
    <xf numFmtId="167" fontId="2" fillId="6" borderId="13" xfId="1" applyNumberFormat="1" applyFont="1" applyFill="1" applyBorder="1" applyAlignment="1">
      <alignment horizontal="center" vertical="center" wrapText="1"/>
    </xf>
    <xf numFmtId="167" fontId="2" fillId="6" borderId="1" xfId="1" applyNumberFormat="1" applyFont="1" applyFill="1" applyBorder="1" applyAlignment="1">
      <alignment horizontal="center" vertical="center" wrapText="1"/>
    </xf>
    <xf numFmtId="165" fontId="2" fillId="4" borderId="13" xfId="1" applyNumberFormat="1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left" vertical="center" wrapText="1"/>
    </xf>
    <xf numFmtId="166" fontId="12" fillId="5" borderId="0" xfId="4" applyNumberFormat="1" applyFont="1" applyFill="1" applyAlignment="1">
      <alignment horizontal="left" vertical="center" wrapText="1"/>
    </xf>
    <xf numFmtId="0" fontId="9" fillId="0" borderId="6" xfId="4" applyFont="1" applyFill="1" applyBorder="1" applyAlignment="1">
      <alignment horizontal="right" vertical="center"/>
    </xf>
    <xf numFmtId="0" fontId="7" fillId="0" borderId="0" xfId="4" applyFont="1" applyFill="1" applyAlignment="1">
      <alignment horizontal="left" vertical="center"/>
    </xf>
    <xf numFmtId="0" fontId="7" fillId="0" borderId="0" xfId="4" applyFont="1" applyFill="1" applyAlignment="1">
      <alignment horizontal="center" vertical="center"/>
    </xf>
    <xf numFmtId="0" fontId="4" fillId="0" borderId="3" xfId="4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5" fillId="7" borderId="45" xfId="0" applyFont="1" applyFill="1" applyBorder="1" applyAlignment="1">
      <alignment vertical="center" wrapText="1"/>
    </xf>
    <xf numFmtId="0" fontId="25" fillId="7" borderId="46" xfId="0" applyFont="1" applyFill="1" applyBorder="1" applyAlignment="1">
      <alignment vertical="center" wrapText="1"/>
    </xf>
    <xf numFmtId="0" fontId="29" fillId="7" borderId="32" xfId="0" applyFont="1" applyFill="1" applyBorder="1" applyAlignment="1">
      <alignment vertical="center" wrapText="1"/>
    </xf>
    <xf numFmtId="0" fontId="29" fillId="7" borderId="33" xfId="0" applyFont="1" applyFill="1" applyBorder="1" applyAlignment="1">
      <alignment vertical="center" wrapText="1"/>
    </xf>
    <xf numFmtId="0" fontId="31" fillId="7" borderId="46" xfId="0" applyFont="1" applyFill="1" applyBorder="1" applyAlignment="1">
      <alignment horizontal="right" vertical="center" wrapText="1"/>
    </xf>
    <xf numFmtId="0" fontId="31" fillId="7" borderId="47" xfId="0" applyFont="1" applyFill="1" applyBorder="1" applyAlignment="1">
      <alignment horizontal="right" vertical="center" wrapText="1"/>
    </xf>
    <xf numFmtId="0" fontId="31" fillId="7" borderId="33" xfId="0" applyFont="1" applyFill="1" applyBorder="1" applyAlignment="1">
      <alignment horizontal="right" vertical="center" wrapText="1"/>
    </xf>
    <xf numFmtId="0" fontId="31" fillId="7" borderId="34" xfId="0" applyFont="1" applyFill="1" applyBorder="1" applyAlignment="1">
      <alignment horizontal="right" vertical="center" wrapText="1"/>
    </xf>
    <xf numFmtId="0" fontId="24" fillId="0" borderId="45" xfId="0" applyFont="1" applyBorder="1" applyAlignment="1">
      <alignment vertical="center" wrapText="1"/>
    </xf>
    <xf numFmtId="0" fontId="24" fillId="0" borderId="49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31" xfId="0" applyFont="1" applyBorder="1" applyAlignment="1">
      <alignment vertical="center" wrapText="1"/>
    </xf>
    <xf numFmtId="0" fontId="24" fillId="0" borderId="50" xfId="0" applyFont="1" applyBorder="1" applyAlignment="1">
      <alignment horizontal="right" vertical="center" wrapText="1"/>
    </xf>
    <xf numFmtId="0" fontId="24" fillId="0" borderId="47" xfId="0" applyFont="1" applyBorder="1" applyAlignment="1">
      <alignment horizontal="right" vertical="center" wrapText="1"/>
    </xf>
    <xf numFmtId="0" fontId="24" fillId="0" borderId="51" xfId="0" applyFont="1" applyBorder="1" applyAlignment="1">
      <alignment horizontal="right" vertical="center" wrapText="1"/>
    </xf>
    <xf numFmtId="0" fontId="24" fillId="0" borderId="28" xfId="0" applyFont="1" applyBorder="1" applyAlignment="1">
      <alignment horizontal="right" vertical="center" wrapText="1"/>
    </xf>
    <xf numFmtId="0" fontId="29" fillId="7" borderId="26" xfId="0" applyFont="1" applyFill="1" applyBorder="1" applyAlignment="1">
      <alignment vertical="center" wrapText="1"/>
    </xf>
    <xf numFmtId="0" fontId="29" fillId="7" borderId="27" xfId="0" applyFont="1" applyFill="1" applyBorder="1" applyAlignment="1">
      <alignment vertical="center" wrapText="1"/>
    </xf>
    <xf numFmtId="0" fontId="25" fillId="7" borderId="46" xfId="0" applyFont="1" applyFill="1" applyBorder="1" applyAlignment="1">
      <alignment horizontal="right" vertical="center" wrapText="1"/>
    </xf>
    <xf numFmtId="0" fontId="25" fillId="7" borderId="47" xfId="0" applyFont="1" applyFill="1" applyBorder="1" applyAlignment="1">
      <alignment horizontal="right" vertical="center" wrapText="1"/>
    </xf>
    <xf numFmtId="0" fontId="25" fillId="7" borderId="27" xfId="0" applyFont="1" applyFill="1" applyBorder="1" applyAlignment="1">
      <alignment horizontal="right" vertical="center" wrapText="1"/>
    </xf>
    <xf numFmtId="0" fontId="25" fillId="7" borderId="28" xfId="0" applyFont="1" applyFill="1" applyBorder="1" applyAlignment="1">
      <alignment horizontal="right" vertical="center" wrapText="1"/>
    </xf>
    <xf numFmtId="0" fontId="24" fillId="0" borderId="41" xfId="0" applyFont="1" applyBorder="1" applyAlignment="1">
      <alignment horizontal="right" vertical="center" wrapText="1"/>
    </xf>
    <xf numFmtId="0" fontId="24" fillId="0" borderId="42" xfId="0" applyFont="1" applyBorder="1" applyAlignment="1">
      <alignment horizontal="right" vertical="center" wrapText="1"/>
    </xf>
    <xf numFmtId="0" fontId="24" fillId="0" borderId="43" xfId="0" applyFont="1" applyBorder="1" applyAlignment="1">
      <alignment horizontal="right" vertical="center" wrapText="1"/>
    </xf>
    <xf numFmtId="0" fontId="24" fillId="0" borderId="44" xfId="0" applyFont="1" applyBorder="1" applyAlignment="1">
      <alignment horizontal="right" vertical="center" wrapText="1"/>
    </xf>
    <xf numFmtId="3" fontId="24" fillId="0" borderId="43" xfId="0" applyNumberFormat="1" applyFont="1" applyBorder="1" applyAlignment="1">
      <alignment horizontal="right" vertical="center" wrapText="1"/>
    </xf>
    <xf numFmtId="3" fontId="24" fillId="0" borderId="44" xfId="0" applyNumberFormat="1" applyFont="1" applyBorder="1" applyAlignment="1">
      <alignment horizontal="right" vertical="center" wrapText="1"/>
    </xf>
    <xf numFmtId="0" fontId="24" fillId="0" borderId="48" xfId="0" applyFont="1" applyBorder="1" applyAlignment="1">
      <alignment horizontal="right" vertical="center" wrapText="1"/>
    </xf>
    <xf numFmtId="0" fontId="29" fillId="7" borderId="19" xfId="0" applyFont="1" applyFill="1" applyBorder="1" applyAlignment="1">
      <alignment vertical="center" wrapText="1"/>
    </xf>
    <xf numFmtId="0" fontId="29" fillId="7" borderId="20" xfId="0" applyFont="1" applyFill="1" applyBorder="1" applyAlignment="1">
      <alignment vertical="center" wrapText="1"/>
    </xf>
    <xf numFmtId="0" fontId="24" fillId="7" borderId="46" xfId="0" applyFont="1" applyFill="1" applyBorder="1" applyAlignment="1">
      <alignment vertical="center" wrapText="1"/>
    </xf>
    <xf numFmtId="0" fontId="24" fillId="7" borderId="27" xfId="0" applyFont="1" applyFill="1" applyBorder="1" applyAlignment="1">
      <alignment vertical="center" wrapText="1"/>
    </xf>
    <xf numFmtId="3" fontId="25" fillId="7" borderId="47" xfId="0" applyNumberFormat="1" applyFont="1" applyFill="1" applyBorder="1" applyAlignment="1">
      <alignment horizontal="right" vertical="center" wrapText="1"/>
    </xf>
    <xf numFmtId="3" fontId="25" fillId="7" borderId="28" xfId="0" applyNumberFormat="1" applyFont="1" applyFill="1" applyBorder="1" applyAlignment="1">
      <alignment horizontal="right" vertical="center" wrapText="1"/>
    </xf>
    <xf numFmtId="0" fontId="25" fillId="7" borderId="35" xfId="0" applyFont="1" applyFill="1" applyBorder="1" applyAlignment="1">
      <alignment vertical="center" wrapText="1"/>
    </xf>
    <xf numFmtId="0" fontId="25" fillId="7" borderId="39" xfId="0" applyFont="1" applyFill="1" applyBorder="1" applyAlignment="1">
      <alignment vertical="center" wrapText="1"/>
    </xf>
    <xf numFmtId="0" fontId="24" fillId="7" borderId="39" xfId="0" applyFont="1" applyFill="1" applyBorder="1" applyAlignment="1">
      <alignment horizontal="right" vertical="center" wrapText="1"/>
    </xf>
    <xf numFmtId="0" fontId="24" fillId="7" borderId="27" xfId="0" applyFont="1" applyFill="1" applyBorder="1" applyAlignment="1">
      <alignment horizontal="right" vertical="center" wrapText="1"/>
    </xf>
    <xf numFmtId="0" fontId="25" fillId="7" borderId="40" xfId="0" applyFont="1" applyFill="1" applyBorder="1" applyAlignment="1">
      <alignment horizontal="right" vertical="center" wrapText="1"/>
    </xf>
    <xf numFmtId="0" fontId="24" fillId="0" borderId="35" xfId="0" applyFont="1" applyBorder="1" applyAlignment="1">
      <alignment vertical="center" wrapText="1"/>
    </xf>
    <xf numFmtId="0" fontId="24" fillId="0" borderId="36" xfId="0" applyFont="1" applyBorder="1" applyAlignment="1">
      <alignment vertical="center" wrapText="1"/>
    </xf>
    <xf numFmtId="0" fontId="26" fillId="0" borderId="19" xfId="0" applyFont="1" applyBorder="1" applyAlignment="1">
      <alignment vertical="center" wrapText="1"/>
    </xf>
    <xf numFmtId="0" fontId="26" fillId="0" borderId="25" xfId="0" applyFont="1" applyBorder="1" applyAlignment="1">
      <alignment vertical="center" wrapText="1"/>
    </xf>
    <xf numFmtId="0" fontId="25" fillId="0" borderId="37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27" fillId="0" borderId="19" xfId="0" applyFont="1" applyBorder="1" applyAlignment="1">
      <alignment vertical="center" wrapText="1"/>
    </xf>
    <xf numFmtId="0" fontId="27" fillId="0" borderId="25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</cellXfs>
  <cellStyles count="7">
    <cellStyle name="32B12" xfId="4"/>
    <cellStyle name="Comma" xfId="1" builtinId="3"/>
    <cellStyle name="Comma [0]" xfId="2" builtinId="6"/>
    <cellStyle name="Comma 8" xfId="5"/>
    <cellStyle name="Normal" xfId="0" builtinId="0"/>
    <cellStyle name="Normal 8" xfId="3"/>
    <cellStyle name="Normal 9" xfId="6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</xdr:colOff>
      <xdr:row>2</xdr:row>
      <xdr:rowOff>15240</xdr:rowOff>
    </xdr:from>
    <xdr:to>
      <xdr:col>1</xdr:col>
      <xdr:colOff>1790700</xdr:colOff>
      <xdr:row>4</xdr:row>
      <xdr:rowOff>22860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" y="396240"/>
          <a:ext cx="1706880" cy="373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wnloads/B&#192;I%20VI&#7870;T/TI&#7872;N%20L&#431;&#416;NG/B&#224;i%20vi&#7871;t%20&#273;ang%20ho&#224;n%20thi&#7879;n/TIEN%20LUO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 NV"/>
      <sheetName val="Chấm công"/>
      <sheetName val="Tính lương"/>
      <sheetName val="Chart1"/>
      <sheetName val="Tính lương (2)"/>
      <sheetName val="Sheet1"/>
    </sheetNames>
    <sheetDataSet>
      <sheetData sheetId="0">
        <row r="6">
          <cell r="A6" t="str">
            <v>NV01</v>
          </cell>
          <cell r="B6" t="str">
            <v>Nguyễn Văn Nam</v>
          </cell>
          <cell r="C6" t="str">
            <v>KT trưởng</v>
          </cell>
          <cell r="D6">
            <v>27472</v>
          </cell>
          <cell r="E6">
            <v>1870717328</v>
          </cell>
          <cell r="F6" t="str">
            <v>17/11/2011</v>
          </cell>
          <cell r="G6" t="str">
            <v>Nam Định</v>
          </cell>
          <cell r="H6">
            <v>40491</v>
          </cell>
          <cell r="I6" t="str">
            <v>Có thời hạn</v>
          </cell>
          <cell r="J6">
            <v>40491</v>
          </cell>
          <cell r="K6">
            <v>42782</v>
          </cell>
          <cell r="L6">
            <v>10000000</v>
          </cell>
          <cell r="M6">
            <v>730000</v>
          </cell>
          <cell r="N6">
            <v>1000000</v>
          </cell>
          <cell r="O6">
            <v>1000000</v>
          </cell>
          <cell r="P6">
            <v>800000</v>
          </cell>
          <cell r="Q6" t="str">
            <v>.................</v>
          </cell>
          <cell r="R6" t="str">
            <v>.................</v>
          </cell>
        </row>
        <row r="7">
          <cell r="A7" t="str">
            <v>NV02</v>
          </cell>
          <cell r="B7" t="str">
            <v>Trần Thuỳ Duy</v>
          </cell>
          <cell r="C7" t="str">
            <v>Kế toán</v>
          </cell>
          <cell r="D7">
            <v>32520</v>
          </cell>
          <cell r="E7">
            <v>1356824610</v>
          </cell>
          <cell r="F7" t="str">
            <v>11/08/2010</v>
          </cell>
          <cell r="G7" t="str">
            <v>Hưng Yên</v>
          </cell>
          <cell r="H7">
            <v>40857</v>
          </cell>
          <cell r="I7" t="str">
            <v>Có thời hạn</v>
          </cell>
          <cell r="J7">
            <v>40857</v>
          </cell>
          <cell r="K7">
            <v>42783</v>
          </cell>
          <cell r="L7">
            <v>5000000</v>
          </cell>
          <cell r="M7">
            <v>650000</v>
          </cell>
          <cell r="N7">
            <v>1000000</v>
          </cell>
          <cell r="O7">
            <v>500000</v>
          </cell>
          <cell r="Q7" t="str">
            <v>.................</v>
          </cell>
          <cell r="R7" t="str">
            <v>.................</v>
          </cell>
        </row>
        <row r="8">
          <cell r="A8" t="str">
            <v>NV03</v>
          </cell>
          <cell r="B8" t="str">
            <v>Trần Thị Trang</v>
          </cell>
          <cell r="C8" t="str">
            <v>Kế toán</v>
          </cell>
          <cell r="D8">
            <v>33105</v>
          </cell>
          <cell r="E8">
            <v>1456467848</v>
          </cell>
          <cell r="F8" t="str">
            <v>11/08/2010</v>
          </cell>
          <cell r="G8" t="str">
            <v>Ninh Bình</v>
          </cell>
          <cell r="H8">
            <v>41589</v>
          </cell>
          <cell r="I8" t="str">
            <v>Có thời hạn</v>
          </cell>
          <cell r="J8">
            <v>41589</v>
          </cell>
          <cell r="K8">
            <v>42784</v>
          </cell>
          <cell r="L8">
            <v>5000000</v>
          </cell>
          <cell r="M8">
            <v>650000</v>
          </cell>
          <cell r="N8">
            <v>1000000</v>
          </cell>
          <cell r="O8">
            <v>500000</v>
          </cell>
          <cell r="Q8" t="str">
            <v>.................</v>
          </cell>
          <cell r="R8" t="str">
            <v>.................</v>
          </cell>
        </row>
        <row r="9">
          <cell r="A9" t="str">
            <v>NV04</v>
          </cell>
          <cell r="B9" t="str">
            <v>Nguyễn Thị Thu</v>
          </cell>
          <cell r="C9" t="str">
            <v>Kế toán</v>
          </cell>
          <cell r="D9">
            <v>32267</v>
          </cell>
          <cell r="E9">
            <v>1356824715</v>
          </cell>
          <cell r="F9" t="str">
            <v>18/05/2000</v>
          </cell>
          <cell r="G9" t="str">
            <v>Nghệ An</v>
          </cell>
          <cell r="H9">
            <v>40129</v>
          </cell>
          <cell r="I9" t="str">
            <v>Có thời hạn</v>
          </cell>
          <cell r="J9">
            <v>40129</v>
          </cell>
          <cell r="K9">
            <v>42785</v>
          </cell>
          <cell r="L9">
            <v>5000000</v>
          </cell>
          <cell r="M9">
            <v>650000</v>
          </cell>
          <cell r="N9">
            <v>1000000</v>
          </cell>
          <cell r="O9">
            <v>500000</v>
          </cell>
          <cell r="Q9" t="str">
            <v>.................</v>
          </cell>
          <cell r="R9" t="str">
            <v>.................</v>
          </cell>
        </row>
        <row r="10">
          <cell r="A10" t="str">
            <v>NV05</v>
          </cell>
          <cell r="B10" t="str">
            <v>Lê Quang Hoà</v>
          </cell>
          <cell r="C10" t="str">
            <v>Kế toán</v>
          </cell>
          <cell r="D10">
            <v>30168</v>
          </cell>
          <cell r="E10">
            <v>1654238742</v>
          </cell>
          <cell r="F10" t="str">
            <v>28/07/2006</v>
          </cell>
          <cell r="G10" t="str">
            <v>Tuyên Quang</v>
          </cell>
          <cell r="H10">
            <v>41591</v>
          </cell>
          <cell r="I10" t="str">
            <v>Có thời hạn</v>
          </cell>
          <cell r="J10">
            <v>41591</v>
          </cell>
          <cell r="K10">
            <v>42786</v>
          </cell>
          <cell r="L10">
            <v>4500000</v>
          </cell>
          <cell r="M10">
            <v>650000</v>
          </cell>
          <cell r="N10">
            <v>1000000</v>
          </cell>
          <cell r="O10">
            <v>500000</v>
          </cell>
          <cell r="Q10" t="str">
            <v>.................</v>
          </cell>
          <cell r="R10" t="str">
            <v>.................</v>
          </cell>
        </row>
        <row r="11">
          <cell r="A11" t="str">
            <v>NV06</v>
          </cell>
          <cell r="B11" t="str">
            <v>Nguyễn Thị Vân</v>
          </cell>
          <cell r="C11" t="str">
            <v>TP. HCNS</v>
          </cell>
          <cell r="D11" t="str">
            <v>25/01/1963</v>
          </cell>
          <cell r="E11">
            <v>1536874123</v>
          </cell>
          <cell r="F11" t="str">
            <v>17/11/2011</v>
          </cell>
          <cell r="G11" t="str">
            <v>Thái Bình</v>
          </cell>
          <cell r="H11">
            <v>42322</v>
          </cell>
          <cell r="I11" t="str">
            <v>Có thời hạn</v>
          </cell>
          <cell r="J11">
            <v>42322</v>
          </cell>
          <cell r="K11">
            <v>42787</v>
          </cell>
          <cell r="L11">
            <v>5500000</v>
          </cell>
          <cell r="M11">
            <v>650000</v>
          </cell>
          <cell r="N11">
            <v>1000000</v>
          </cell>
          <cell r="O11">
            <v>500000</v>
          </cell>
          <cell r="P11">
            <v>500000</v>
          </cell>
          <cell r="Q11" t="str">
            <v>.................</v>
          </cell>
          <cell r="R11" t="str">
            <v>.................</v>
          </cell>
        </row>
        <row r="12">
          <cell r="A12" t="str">
            <v>NV07</v>
          </cell>
          <cell r="B12" t="str">
            <v>Phan Thu Hương</v>
          </cell>
          <cell r="C12" t="str">
            <v>NV hành chính</v>
          </cell>
          <cell r="D12" t="str">
            <v>01/12/1963</v>
          </cell>
          <cell r="E12">
            <v>1457076052</v>
          </cell>
          <cell r="F12" t="str">
            <v>13/08/2011</v>
          </cell>
          <cell r="G12" t="str">
            <v>Quảng Ninh</v>
          </cell>
          <cell r="H12">
            <v>42323</v>
          </cell>
          <cell r="I12" t="str">
            <v>Có thời hạn</v>
          </cell>
          <cell r="J12">
            <v>42323</v>
          </cell>
          <cell r="K12">
            <v>42788</v>
          </cell>
          <cell r="L12">
            <v>4500000</v>
          </cell>
          <cell r="M12">
            <v>650000</v>
          </cell>
          <cell r="N12">
            <v>1000000</v>
          </cell>
          <cell r="O12">
            <v>500000</v>
          </cell>
          <cell r="Q12" t="str">
            <v>.................</v>
          </cell>
          <cell r="R12" t="str">
            <v>.................</v>
          </cell>
        </row>
        <row r="13">
          <cell r="A13" t="str">
            <v>NV08</v>
          </cell>
          <cell r="B13" t="str">
            <v>Đặng Ngọc Dũng</v>
          </cell>
          <cell r="C13" t="str">
            <v>NV hành chính</v>
          </cell>
          <cell r="D13" t="str">
            <v>17/09/1989</v>
          </cell>
          <cell r="E13">
            <v>1453508532</v>
          </cell>
          <cell r="F13" t="str">
            <v>10/05/2005</v>
          </cell>
          <cell r="G13" t="str">
            <v>Hải Phòng</v>
          </cell>
          <cell r="H13">
            <v>42324</v>
          </cell>
          <cell r="I13" t="str">
            <v>Có thời hạn</v>
          </cell>
          <cell r="J13">
            <v>42324</v>
          </cell>
          <cell r="K13">
            <v>42789</v>
          </cell>
          <cell r="L13">
            <v>4500000</v>
          </cell>
          <cell r="M13">
            <v>650000</v>
          </cell>
          <cell r="N13">
            <v>1000000</v>
          </cell>
          <cell r="O13">
            <v>500000</v>
          </cell>
          <cell r="Q13" t="str">
            <v>.................</v>
          </cell>
          <cell r="R13" t="str">
            <v>.................</v>
          </cell>
        </row>
        <row r="14">
          <cell r="A14" t="str">
            <v>NV09</v>
          </cell>
          <cell r="B14" t="str">
            <v>Phạm Hữu Quang</v>
          </cell>
          <cell r="C14" t="str">
            <v>NV hành chính</v>
          </cell>
          <cell r="D14" t="str">
            <v>18/09/1992</v>
          </cell>
          <cell r="E14">
            <v>1455275239</v>
          </cell>
          <cell r="F14" t="str">
            <v>26/10/2008</v>
          </cell>
          <cell r="G14" t="str">
            <v>Bắc Ninh</v>
          </cell>
          <cell r="H14">
            <v>42325</v>
          </cell>
          <cell r="I14" t="str">
            <v>Có thời hạn</v>
          </cell>
          <cell r="J14">
            <v>42325</v>
          </cell>
          <cell r="K14">
            <v>42790</v>
          </cell>
          <cell r="L14">
            <v>4500000</v>
          </cell>
          <cell r="M14">
            <v>650000</v>
          </cell>
          <cell r="N14">
            <v>1000000</v>
          </cell>
          <cell r="O14">
            <v>500000</v>
          </cell>
          <cell r="Q14" t="str">
            <v>.................</v>
          </cell>
          <cell r="R14" t="str">
            <v>.................</v>
          </cell>
        </row>
        <row r="15">
          <cell r="A15" t="str">
            <v>NV10</v>
          </cell>
          <cell r="B15" t="str">
            <v>Chu Thị Hoài</v>
          </cell>
          <cell r="C15" t="str">
            <v>Lễ Tân</v>
          </cell>
          <cell r="D15" t="str">
            <v>02/10/1950</v>
          </cell>
          <cell r="E15">
            <v>1456640403</v>
          </cell>
          <cell r="F15" t="str">
            <v>26/01/2011</v>
          </cell>
          <cell r="G15" t="str">
            <v>Bắc Ninh</v>
          </cell>
          <cell r="H15">
            <v>42326</v>
          </cell>
          <cell r="I15" t="str">
            <v>Có thời hạn</v>
          </cell>
          <cell r="J15">
            <v>42326</v>
          </cell>
          <cell r="K15">
            <v>42791</v>
          </cell>
          <cell r="L15">
            <v>4500000</v>
          </cell>
          <cell r="M15">
            <v>650000</v>
          </cell>
          <cell r="N15">
            <v>1000000</v>
          </cell>
          <cell r="O15">
            <v>200000</v>
          </cell>
          <cell r="Q15" t="str">
            <v>.................</v>
          </cell>
          <cell r="R15" t="str">
            <v>.................</v>
          </cell>
        </row>
        <row r="16">
          <cell r="A16" t="str">
            <v>NV11</v>
          </cell>
          <cell r="B16" t="str">
            <v>Trần Thị Huyền</v>
          </cell>
          <cell r="C16" t="str">
            <v>Lễ Tân</v>
          </cell>
          <cell r="D16" t="str">
            <v>12/06/1977</v>
          </cell>
          <cell r="E16">
            <v>1456841599</v>
          </cell>
          <cell r="F16" t="str">
            <v>19/04/2011</v>
          </cell>
          <cell r="G16" t="str">
            <v>Hưng Yên</v>
          </cell>
          <cell r="H16">
            <v>42327</v>
          </cell>
          <cell r="I16" t="str">
            <v>Có thời hạn</v>
          </cell>
          <cell r="J16">
            <v>42327</v>
          </cell>
          <cell r="K16">
            <v>42792</v>
          </cell>
          <cell r="L16">
            <v>4500000</v>
          </cell>
          <cell r="M16">
            <v>650000</v>
          </cell>
          <cell r="N16">
            <v>1000000</v>
          </cell>
          <cell r="O16">
            <v>200000</v>
          </cell>
          <cell r="Q16" t="str">
            <v>.................</v>
          </cell>
          <cell r="R16" t="str">
            <v>.................</v>
          </cell>
        </row>
        <row r="17">
          <cell r="A17" t="str">
            <v>NV12</v>
          </cell>
          <cell r="B17" t="str">
            <v>Nguyễn Ngọc Huy</v>
          </cell>
          <cell r="C17" t="str">
            <v>Công nhân</v>
          </cell>
          <cell r="D17" t="str">
            <v>25/12/1960</v>
          </cell>
          <cell r="E17">
            <v>1654238742</v>
          </cell>
          <cell r="F17" t="str">
            <v>24/09/2005</v>
          </cell>
          <cell r="G17" t="str">
            <v>Hưng Yên</v>
          </cell>
          <cell r="H17">
            <v>42328</v>
          </cell>
          <cell r="I17" t="str">
            <v>Có thời hạn</v>
          </cell>
          <cell r="J17">
            <v>42328</v>
          </cell>
          <cell r="K17">
            <v>43158</v>
          </cell>
          <cell r="L17">
            <v>4200000</v>
          </cell>
          <cell r="M17">
            <v>600000</v>
          </cell>
          <cell r="N17">
            <v>0</v>
          </cell>
          <cell r="O17">
            <v>0</v>
          </cell>
          <cell r="Q17" t="str">
            <v>.................</v>
          </cell>
          <cell r="R17" t="str">
            <v>.................</v>
          </cell>
        </row>
        <row r="18">
          <cell r="A18" t="str">
            <v>NV13</v>
          </cell>
          <cell r="B18" t="str">
            <v>Nguyễn Công Khanh</v>
          </cell>
          <cell r="C18" t="str">
            <v>Công nhân</v>
          </cell>
          <cell r="D18" t="str">
            <v>21/12/1988</v>
          </cell>
          <cell r="E18">
            <v>1536874123</v>
          </cell>
          <cell r="F18" t="str">
            <v>01/10/2003</v>
          </cell>
          <cell r="G18" t="str">
            <v>Hưng Yên</v>
          </cell>
          <cell r="H18">
            <v>42329</v>
          </cell>
          <cell r="I18" t="str">
            <v>Có thời hạn</v>
          </cell>
          <cell r="J18">
            <v>42329</v>
          </cell>
          <cell r="K18">
            <v>43159</v>
          </cell>
          <cell r="L18">
            <v>4200000</v>
          </cell>
          <cell r="M18">
            <v>600000</v>
          </cell>
          <cell r="N18">
            <v>0</v>
          </cell>
          <cell r="O18">
            <v>0</v>
          </cell>
          <cell r="Q18" t="str">
            <v>.................</v>
          </cell>
          <cell r="R18" t="str">
            <v>.................</v>
          </cell>
        </row>
        <row r="19">
          <cell r="A19" t="str">
            <v>NV14</v>
          </cell>
          <cell r="B19" t="str">
            <v>Phạm Văn Hoàng</v>
          </cell>
          <cell r="C19" t="str">
            <v>Công nhân</v>
          </cell>
          <cell r="D19" t="str">
            <v>05/04/1958</v>
          </cell>
          <cell r="E19">
            <v>1457047602</v>
          </cell>
          <cell r="F19" t="str">
            <v>01/10/2003</v>
          </cell>
          <cell r="G19" t="str">
            <v>Thái Bình</v>
          </cell>
          <cell r="H19">
            <v>42330</v>
          </cell>
          <cell r="I19" t="str">
            <v>Có thời hạn</v>
          </cell>
          <cell r="J19">
            <v>42330</v>
          </cell>
          <cell r="K19">
            <v>43160</v>
          </cell>
          <cell r="L19">
            <v>4200000</v>
          </cell>
          <cell r="M19">
            <v>600000</v>
          </cell>
          <cell r="N19">
            <v>0</v>
          </cell>
          <cell r="O19">
            <v>0</v>
          </cell>
          <cell r="Q19" t="str">
            <v>.................</v>
          </cell>
          <cell r="R19" t="str">
            <v>.................</v>
          </cell>
        </row>
        <row r="20">
          <cell r="A20" t="str">
            <v>NV15</v>
          </cell>
          <cell r="B20" t="str">
            <v>Bùi Đăng Hiếu</v>
          </cell>
          <cell r="C20" t="str">
            <v>Công nhân</v>
          </cell>
          <cell r="D20" t="str">
            <v>30/12/1983</v>
          </cell>
          <cell r="E20">
            <v>1256348712</v>
          </cell>
          <cell r="F20" t="str">
            <v>24/09/2005</v>
          </cell>
          <cell r="G20" t="str">
            <v>Quảng Ninh</v>
          </cell>
          <cell r="H20">
            <v>42331</v>
          </cell>
          <cell r="I20" t="str">
            <v>Có thời hạn</v>
          </cell>
          <cell r="J20">
            <v>42331</v>
          </cell>
          <cell r="K20">
            <v>43161</v>
          </cell>
          <cell r="L20">
            <v>4200000</v>
          </cell>
          <cell r="M20">
            <v>600000</v>
          </cell>
          <cell r="N20">
            <v>0</v>
          </cell>
          <cell r="O20">
            <v>0</v>
          </cell>
          <cell r="Q20" t="str">
            <v>.................</v>
          </cell>
          <cell r="R20" t="str">
            <v>.................</v>
          </cell>
        </row>
        <row r="21">
          <cell r="A21" t="str">
            <v>NV16</v>
          </cell>
          <cell r="B21" t="str">
            <v>Phạm Thị Mai</v>
          </cell>
          <cell r="C21" t="str">
            <v>Công nhân</v>
          </cell>
          <cell r="D21" t="str">
            <v>30/04/1994</v>
          </cell>
          <cell r="E21">
            <v>1453658721</v>
          </cell>
          <cell r="F21" t="str">
            <v>26/02/2009</v>
          </cell>
          <cell r="G21" t="str">
            <v>Hải Phòng</v>
          </cell>
          <cell r="H21">
            <v>42332</v>
          </cell>
          <cell r="I21" t="str">
            <v>Có thời hạn</v>
          </cell>
          <cell r="J21">
            <v>42332</v>
          </cell>
          <cell r="K21">
            <v>43162</v>
          </cell>
          <cell r="L21">
            <v>4200000</v>
          </cell>
          <cell r="M21">
            <v>600000</v>
          </cell>
          <cell r="N21">
            <v>0</v>
          </cell>
          <cell r="O21">
            <v>0</v>
          </cell>
          <cell r="Q21" t="str">
            <v>.................</v>
          </cell>
          <cell r="R21" t="str">
            <v>.................</v>
          </cell>
        </row>
        <row r="22">
          <cell r="A22" t="str">
            <v>NV17</v>
          </cell>
          <cell r="B22" t="str">
            <v>Trần Văn Phong</v>
          </cell>
          <cell r="C22" t="str">
            <v>Công nhân</v>
          </cell>
          <cell r="D22" t="str">
            <v>20/08/1962</v>
          </cell>
          <cell r="E22">
            <v>1455854966</v>
          </cell>
          <cell r="F22" t="str">
            <v>05/11/2009</v>
          </cell>
          <cell r="G22" t="str">
            <v>Bắc Ninh</v>
          </cell>
          <cell r="H22">
            <v>42333</v>
          </cell>
          <cell r="I22" t="str">
            <v>Có thời hạn</v>
          </cell>
          <cell r="J22">
            <v>42333</v>
          </cell>
          <cell r="K22">
            <v>43163</v>
          </cell>
          <cell r="L22">
            <v>4200000</v>
          </cell>
          <cell r="M22">
            <v>600000</v>
          </cell>
          <cell r="N22">
            <v>0</v>
          </cell>
          <cell r="O22">
            <v>0</v>
          </cell>
          <cell r="Q22" t="str">
            <v>.................</v>
          </cell>
          <cell r="R22" t="str">
            <v>.................</v>
          </cell>
        </row>
        <row r="23">
          <cell r="A23" t="str">
            <v>NV18</v>
          </cell>
          <cell r="B23" t="str">
            <v>Dư Yến Nhi</v>
          </cell>
          <cell r="C23" t="str">
            <v>Công nhân</v>
          </cell>
          <cell r="D23" t="str">
            <v>10/10/1957</v>
          </cell>
          <cell r="E23">
            <v>1458016928</v>
          </cell>
          <cell r="F23" t="str">
            <v>16/10/2012</v>
          </cell>
          <cell r="G23" t="str">
            <v>Bắc Ninh</v>
          </cell>
          <cell r="H23">
            <v>42334</v>
          </cell>
          <cell r="I23" t="str">
            <v>Có thời hạn</v>
          </cell>
          <cell r="J23">
            <v>42334</v>
          </cell>
          <cell r="K23">
            <v>43164</v>
          </cell>
          <cell r="L23">
            <v>4200000</v>
          </cell>
          <cell r="M23">
            <v>600000</v>
          </cell>
          <cell r="N23">
            <v>0</v>
          </cell>
          <cell r="O23">
            <v>0</v>
          </cell>
          <cell r="Q23" t="str">
            <v>.................</v>
          </cell>
          <cell r="R23" t="str">
            <v>.................</v>
          </cell>
        </row>
        <row r="24">
          <cell r="A24" t="str">
            <v>NV19</v>
          </cell>
          <cell r="B24" t="str">
            <v>Cao Thị Hoa</v>
          </cell>
          <cell r="C24" t="str">
            <v>Công nhân</v>
          </cell>
          <cell r="D24" t="str">
            <v>01/08/1960</v>
          </cell>
          <cell r="E24">
            <v>1451288240</v>
          </cell>
          <cell r="F24" t="str">
            <v>10/02/2000</v>
          </cell>
          <cell r="G24" t="str">
            <v>Hưng Yên</v>
          </cell>
          <cell r="H24">
            <v>42335</v>
          </cell>
          <cell r="I24" t="str">
            <v>Có thời hạn</v>
          </cell>
          <cell r="J24">
            <v>42335</v>
          </cell>
          <cell r="K24">
            <v>43165</v>
          </cell>
          <cell r="L24">
            <v>4200000</v>
          </cell>
          <cell r="M24">
            <v>600000</v>
          </cell>
          <cell r="N24">
            <v>0</v>
          </cell>
          <cell r="O24">
            <v>0</v>
          </cell>
          <cell r="Q24" t="str">
            <v>.................</v>
          </cell>
          <cell r="R24" t="str">
            <v>.................</v>
          </cell>
        </row>
        <row r="25">
          <cell r="A25" t="str">
            <v>NV20</v>
          </cell>
          <cell r="B25" t="str">
            <v>Chu Văn Trung</v>
          </cell>
          <cell r="C25" t="str">
            <v>Công nhân</v>
          </cell>
          <cell r="D25" t="str">
            <v>28/10/1962</v>
          </cell>
          <cell r="E25">
            <v>1453825851</v>
          </cell>
          <cell r="F25" t="str">
            <v>21/09/2005</v>
          </cell>
          <cell r="G25" t="str">
            <v>Quảng Ninh</v>
          </cell>
          <cell r="H25">
            <v>42317</v>
          </cell>
          <cell r="I25" t="str">
            <v>Có thời hạn</v>
          </cell>
          <cell r="J25">
            <v>42317</v>
          </cell>
          <cell r="K25">
            <v>43166</v>
          </cell>
          <cell r="L25">
            <v>4200000</v>
          </cell>
          <cell r="M25">
            <v>600000</v>
          </cell>
          <cell r="N25">
            <v>0</v>
          </cell>
          <cell r="O25">
            <v>0</v>
          </cell>
          <cell r="Q25" t="str">
            <v>.................</v>
          </cell>
          <cell r="R25" t="str">
            <v>.................</v>
          </cell>
        </row>
      </sheetData>
      <sheetData sheetId="1">
        <row r="8">
          <cell r="B8" t="str">
            <v>NV01</v>
          </cell>
          <cell r="C8" t="str">
            <v>Nguyễn Văn Nam</v>
          </cell>
          <cell r="D8" t="str">
            <v>KT trưởng</v>
          </cell>
          <cell r="F8" t="str">
            <v>x</v>
          </cell>
          <cell r="G8" t="str">
            <v>x</v>
          </cell>
          <cell r="H8" t="str">
            <v>x</v>
          </cell>
          <cell r="I8" t="str">
            <v>x</v>
          </cell>
          <cell r="J8" t="str">
            <v>x</v>
          </cell>
          <cell r="K8" t="str">
            <v>x</v>
          </cell>
          <cell r="M8" t="str">
            <v>1/2</v>
          </cell>
          <cell r="N8" t="str">
            <v>x</v>
          </cell>
          <cell r="O8" t="str">
            <v>x</v>
          </cell>
          <cell r="P8" t="str">
            <v>x</v>
          </cell>
          <cell r="Q8" t="str">
            <v>x</v>
          </cell>
          <cell r="R8" t="str">
            <v>x</v>
          </cell>
          <cell r="T8" t="str">
            <v>x</v>
          </cell>
          <cell r="U8" t="str">
            <v>x</v>
          </cell>
          <cell r="V8" t="str">
            <v>x</v>
          </cell>
          <cell r="W8" t="str">
            <v>x</v>
          </cell>
          <cell r="X8" t="str">
            <v>x</v>
          </cell>
          <cell r="Y8" t="str">
            <v>x</v>
          </cell>
          <cell r="AA8" t="str">
            <v>x</v>
          </cell>
          <cell r="AB8" t="str">
            <v>x</v>
          </cell>
          <cell r="AC8" t="str">
            <v>x</v>
          </cell>
          <cell r="AD8" t="str">
            <v>x</v>
          </cell>
          <cell r="AE8" t="str">
            <v>x</v>
          </cell>
          <cell r="AF8" t="str">
            <v>x</v>
          </cell>
          <cell r="AH8" t="str">
            <v>x</v>
          </cell>
          <cell r="AI8" t="str">
            <v>x</v>
          </cell>
          <cell r="AJ8">
            <v>25.5</v>
          </cell>
        </row>
        <row r="9">
          <cell r="B9" t="str">
            <v>NV02</v>
          </cell>
          <cell r="C9" t="str">
            <v>Trần Thuỳ Duy</v>
          </cell>
          <cell r="D9" t="str">
            <v>Kế toán</v>
          </cell>
          <cell r="F9" t="str">
            <v>x</v>
          </cell>
          <cell r="G9" t="str">
            <v>x</v>
          </cell>
          <cell r="H9" t="str">
            <v>x</v>
          </cell>
          <cell r="I9" t="str">
            <v>x</v>
          </cell>
          <cell r="J9" t="str">
            <v>x</v>
          </cell>
          <cell r="K9" t="str">
            <v>x</v>
          </cell>
          <cell r="M9" t="str">
            <v>x</v>
          </cell>
          <cell r="N9" t="str">
            <v>x</v>
          </cell>
          <cell r="O9" t="str">
            <v>x</v>
          </cell>
          <cell r="P9" t="str">
            <v>x</v>
          </cell>
          <cell r="Q9" t="str">
            <v>x</v>
          </cell>
          <cell r="R9" t="str">
            <v>x</v>
          </cell>
          <cell r="T9" t="str">
            <v>x</v>
          </cell>
          <cell r="U9" t="str">
            <v>x</v>
          </cell>
          <cell r="V9" t="str">
            <v>x</v>
          </cell>
          <cell r="W9" t="str">
            <v>x</v>
          </cell>
          <cell r="X9" t="str">
            <v>x</v>
          </cell>
          <cell r="Y9" t="str">
            <v>x</v>
          </cell>
          <cell r="AA9" t="str">
            <v>x</v>
          </cell>
          <cell r="AB9" t="str">
            <v>x</v>
          </cell>
          <cell r="AC9" t="str">
            <v>x</v>
          </cell>
          <cell r="AD9" t="str">
            <v>x</v>
          </cell>
          <cell r="AE9" t="str">
            <v>x</v>
          </cell>
          <cell r="AF9" t="str">
            <v>x</v>
          </cell>
          <cell r="AH9" t="str">
            <v>x</v>
          </cell>
          <cell r="AI9" t="str">
            <v>x</v>
          </cell>
          <cell r="AJ9">
            <v>26</v>
          </cell>
        </row>
        <row r="10">
          <cell r="B10" t="str">
            <v>NV03</v>
          </cell>
          <cell r="C10" t="str">
            <v>Trần Thị Trang</v>
          </cell>
          <cell r="D10" t="str">
            <v>Kế toán</v>
          </cell>
          <cell r="F10" t="str">
            <v>x</v>
          </cell>
          <cell r="G10" t="str">
            <v>x</v>
          </cell>
          <cell r="H10" t="str">
            <v>x</v>
          </cell>
          <cell r="I10" t="str">
            <v>x</v>
          </cell>
          <cell r="J10" t="str">
            <v>x</v>
          </cell>
          <cell r="K10" t="str">
            <v>x</v>
          </cell>
          <cell r="M10" t="str">
            <v>x</v>
          </cell>
          <cell r="N10" t="str">
            <v>x</v>
          </cell>
          <cell r="O10" t="str">
            <v>x</v>
          </cell>
          <cell r="P10" t="str">
            <v>x</v>
          </cell>
          <cell r="Q10" t="str">
            <v>x</v>
          </cell>
          <cell r="R10" t="str">
            <v>x</v>
          </cell>
          <cell r="T10" t="str">
            <v>x</v>
          </cell>
          <cell r="U10" t="str">
            <v>x</v>
          </cell>
          <cell r="V10" t="str">
            <v>x</v>
          </cell>
          <cell r="W10" t="str">
            <v>x</v>
          </cell>
          <cell r="X10" t="str">
            <v>x</v>
          </cell>
          <cell r="Y10" t="str">
            <v>x</v>
          </cell>
          <cell r="AA10" t="str">
            <v>x</v>
          </cell>
          <cell r="AB10" t="str">
            <v>x</v>
          </cell>
          <cell r="AC10" t="str">
            <v>x</v>
          </cell>
          <cell r="AD10" t="str">
            <v>x</v>
          </cell>
          <cell r="AE10" t="str">
            <v>x</v>
          </cell>
          <cell r="AF10" t="str">
            <v>x</v>
          </cell>
          <cell r="AH10" t="str">
            <v>x</v>
          </cell>
          <cell r="AI10" t="str">
            <v>x</v>
          </cell>
          <cell r="AJ10">
            <v>26</v>
          </cell>
        </row>
        <row r="11">
          <cell r="B11" t="str">
            <v>NV04</v>
          </cell>
          <cell r="C11" t="str">
            <v>Nguyễn Thị Thu</v>
          </cell>
          <cell r="D11" t="str">
            <v>Kế toán</v>
          </cell>
          <cell r="F11" t="str">
            <v>x</v>
          </cell>
          <cell r="G11" t="str">
            <v>x</v>
          </cell>
          <cell r="H11" t="str">
            <v>x</v>
          </cell>
          <cell r="I11" t="str">
            <v>x</v>
          </cell>
          <cell r="J11" t="str">
            <v>x</v>
          </cell>
          <cell r="K11" t="str">
            <v>x</v>
          </cell>
          <cell r="M11" t="str">
            <v>x</v>
          </cell>
          <cell r="N11" t="str">
            <v>x</v>
          </cell>
          <cell r="O11" t="str">
            <v>x</v>
          </cell>
          <cell r="P11" t="str">
            <v>x</v>
          </cell>
          <cell r="Q11" t="str">
            <v>x</v>
          </cell>
          <cell r="R11" t="str">
            <v>x</v>
          </cell>
          <cell r="T11" t="str">
            <v>x</v>
          </cell>
          <cell r="U11" t="str">
            <v>x</v>
          </cell>
          <cell r="V11" t="str">
            <v>1/2</v>
          </cell>
          <cell r="W11" t="str">
            <v>x</v>
          </cell>
          <cell r="X11" t="str">
            <v>x</v>
          </cell>
          <cell r="Y11" t="str">
            <v>x</v>
          </cell>
          <cell r="AA11" t="str">
            <v>x</v>
          </cell>
          <cell r="AB11" t="str">
            <v>x</v>
          </cell>
          <cell r="AC11" t="str">
            <v>1/2</v>
          </cell>
          <cell r="AD11" t="str">
            <v>x</v>
          </cell>
          <cell r="AE11" t="str">
            <v>x</v>
          </cell>
          <cell r="AF11" t="str">
            <v>x</v>
          </cell>
          <cell r="AH11" t="str">
            <v>x</v>
          </cell>
          <cell r="AI11" t="str">
            <v>x</v>
          </cell>
          <cell r="AJ11">
            <v>25</v>
          </cell>
        </row>
        <row r="12">
          <cell r="B12" t="str">
            <v>NV05</v>
          </cell>
          <cell r="C12" t="str">
            <v>Lê Quang Hoà</v>
          </cell>
          <cell r="D12" t="str">
            <v>Kế toán</v>
          </cell>
          <cell r="F12" t="str">
            <v>x</v>
          </cell>
          <cell r="G12" t="str">
            <v>x</v>
          </cell>
          <cell r="H12" t="str">
            <v>x</v>
          </cell>
          <cell r="I12" t="str">
            <v>x</v>
          </cell>
          <cell r="J12" t="str">
            <v>x</v>
          </cell>
          <cell r="K12" t="str">
            <v>x</v>
          </cell>
          <cell r="M12" t="str">
            <v>x</v>
          </cell>
          <cell r="N12" t="str">
            <v>x</v>
          </cell>
          <cell r="O12" t="str">
            <v>x</v>
          </cell>
          <cell r="P12" t="str">
            <v>x</v>
          </cell>
          <cell r="Q12" t="str">
            <v>x</v>
          </cell>
          <cell r="R12" t="str">
            <v>x</v>
          </cell>
          <cell r="T12" t="str">
            <v>x</v>
          </cell>
          <cell r="U12" t="str">
            <v>x</v>
          </cell>
          <cell r="V12" t="str">
            <v>x</v>
          </cell>
          <cell r="W12" t="str">
            <v>x</v>
          </cell>
          <cell r="X12" t="str">
            <v>x</v>
          </cell>
          <cell r="Y12" t="str">
            <v>x</v>
          </cell>
          <cell r="AA12" t="str">
            <v>x</v>
          </cell>
          <cell r="AB12" t="str">
            <v>x</v>
          </cell>
          <cell r="AC12" t="str">
            <v>x</v>
          </cell>
          <cell r="AD12" t="str">
            <v>x</v>
          </cell>
          <cell r="AE12" t="str">
            <v>x</v>
          </cell>
          <cell r="AF12" t="str">
            <v>x</v>
          </cell>
          <cell r="AH12" t="str">
            <v>x</v>
          </cell>
          <cell r="AI12" t="str">
            <v>x</v>
          </cell>
          <cell r="AJ12">
            <v>26</v>
          </cell>
        </row>
        <row r="13">
          <cell r="B13" t="str">
            <v>NV06</v>
          </cell>
          <cell r="C13" t="str">
            <v>Nguyễn Thị Vân</v>
          </cell>
          <cell r="D13" t="str">
            <v>TP. HCNS</v>
          </cell>
          <cell r="F13" t="str">
            <v>x</v>
          </cell>
          <cell r="G13" t="str">
            <v>x</v>
          </cell>
          <cell r="H13" t="str">
            <v>x</v>
          </cell>
          <cell r="I13" t="str">
            <v>x</v>
          </cell>
          <cell r="J13" t="str">
            <v>x</v>
          </cell>
          <cell r="K13" t="str">
            <v>x</v>
          </cell>
          <cell r="M13" t="str">
            <v>x</v>
          </cell>
          <cell r="N13" t="str">
            <v>x</v>
          </cell>
          <cell r="O13" t="str">
            <v>x</v>
          </cell>
          <cell r="P13" t="str">
            <v>x</v>
          </cell>
          <cell r="Q13" t="str">
            <v>x</v>
          </cell>
          <cell r="R13" t="str">
            <v>x</v>
          </cell>
          <cell r="T13" t="str">
            <v>x</v>
          </cell>
          <cell r="U13" t="str">
            <v>x</v>
          </cell>
          <cell r="V13" t="str">
            <v>x</v>
          </cell>
          <cell r="W13" t="str">
            <v>x</v>
          </cell>
          <cell r="X13" t="str">
            <v>x</v>
          </cell>
          <cell r="Y13" t="str">
            <v>x</v>
          </cell>
          <cell r="AA13" t="str">
            <v>x</v>
          </cell>
          <cell r="AB13" t="str">
            <v>x</v>
          </cell>
          <cell r="AC13" t="str">
            <v>x</v>
          </cell>
          <cell r="AD13" t="str">
            <v>x</v>
          </cell>
          <cell r="AE13" t="str">
            <v>x</v>
          </cell>
          <cell r="AF13" t="str">
            <v>x</v>
          </cell>
          <cell r="AH13" t="str">
            <v>x</v>
          </cell>
          <cell r="AI13" t="str">
            <v>x</v>
          </cell>
          <cell r="AJ13">
            <v>26</v>
          </cell>
        </row>
        <row r="14">
          <cell r="B14" t="str">
            <v>NV07</v>
          </cell>
          <cell r="C14" t="str">
            <v>Phan Thu Hương</v>
          </cell>
          <cell r="D14" t="str">
            <v>NV hành chính</v>
          </cell>
          <cell r="F14" t="str">
            <v>x</v>
          </cell>
          <cell r="G14" t="str">
            <v>x</v>
          </cell>
          <cell r="H14" t="str">
            <v>x</v>
          </cell>
          <cell r="I14" t="str">
            <v>x</v>
          </cell>
          <cell r="J14" t="str">
            <v>x</v>
          </cell>
          <cell r="K14" t="str">
            <v>x</v>
          </cell>
          <cell r="M14" t="str">
            <v>x</v>
          </cell>
          <cell r="N14" t="str">
            <v>x</v>
          </cell>
          <cell r="O14" t="str">
            <v>1/2</v>
          </cell>
          <cell r="P14" t="str">
            <v>x</v>
          </cell>
          <cell r="Q14" t="str">
            <v>x</v>
          </cell>
          <cell r="R14" t="str">
            <v>x</v>
          </cell>
          <cell r="T14" t="str">
            <v>x</v>
          </cell>
          <cell r="U14" t="str">
            <v>x</v>
          </cell>
          <cell r="V14" t="str">
            <v>1/2</v>
          </cell>
          <cell r="W14" t="str">
            <v>x</v>
          </cell>
          <cell r="X14" t="str">
            <v>x</v>
          </cell>
          <cell r="Y14" t="str">
            <v>x</v>
          </cell>
          <cell r="AA14" t="str">
            <v>x</v>
          </cell>
          <cell r="AB14" t="str">
            <v>x</v>
          </cell>
          <cell r="AC14" t="str">
            <v>1/2</v>
          </cell>
          <cell r="AD14" t="str">
            <v>x</v>
          </cell>
          <cell r="AE14" t="str">
            <v>x</v>
          </cell>
          <cell r="AF14" t="str">
            <v>x</v>
          </cell>
          <cell r="AH14" t="str">
            <v>x</v>
          </cell>
          <cell r="AI14" t="str">
            <v>x</v>
          </cell>
          <cell r="AJ14">
            <v>24.5</v>
          </cell>
        </row>
        <row r="15">
          <cell r="B15" t="str">
            <v>NV08</v>
          </cell>
          <cell r="C15" t="str">
            <v>Đặng Ngọc Dũng</v>
          </cell>
          <cell r="D15" t="str">
            <v>NV hành chính</v>
          </cell>
          <cell r="F15" t="str">
            <v>x</v>
          </cell>
          <cell r="G15" t="str">
            <v>x</v>
          </cell>
          <cell r="H15" t="str">
            <v>x</v>
          </cell>
          <cell r="I15" t="str">
            <v>x</v>
          </cell>
          <cell r="J15" t="str">
            <v>x</v>
          </cell>
          <cell r="K15" t="str">
            <v>x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  <cell r="Y15" t="str">
            <v>x</v>
          </cell>
          <cell r="AA15" t="str">
            <v>x</v>
          </cell>
          <cell r="AB15" t="str">
            <v>x</v>
          </cell>
          <cell r="AC15" t="str">
            <v>x</v>
          </cell>
          <cell r="AD15" t="str">
            <v>x</v>
          </cell>
          <cell r="AE15" t="str">
            <v>x</v>
          </cell>
          <cell r="AF15" t="str">
            <v>x</v>
          </cell>
          <cell r="AH15" t="str">
            <v>x</v>
          </cell>
          <cell r="AI15" t="str">
            <v>x</v>
          </cell>
          <cell r="AJ15">
            <v>26</v>
          </cell>
        </row>
        <row r="16">
          <cell r="B16" t="str">
            <v>NV09</v>
          </cell>
          <cell r="C16" t="str">
            <v>Phạm Hữu Quang</v>
          </cell>
          <cell r="D16" t="str">
            <v>NV hành chính</v>
          </cell>
          <cell r="F16" t="str">
            <v>x</v>
          </cell>
          <cell r="G16" t="str">
            <v>x</v>
          </cell>
          <cell r="H16" t="str">
            <v>x</v>
          </cell>
          <cell r="I16" t="str">
            <v>x</v>
          </cell>
          <cell r="J16" t="str">
            <v>x</v>
          </cell>
          <cell r="K16" t="str">
            <v>x</v>
          </cell>
          <cell r="M16" t="str">
            <v>x</v>
          </cell>
          <cell r="N16" t="str">
            <v>x</v>
          </cell>
          <cell r="O16" t="str">
            <v>x</v>
          </cell>
          <cell r="P16" t="str">
            <v>x</v>
          </cell>
          <cell r="Q16" t="str">
            <v>x</v>
          </cell>
          <cell r="R16" t="str">
            <v>x</v>
          </cell>
          <cell r="T16" t="str">
            <v>1/2</v>
          </cell>
          <cell r="U16" t="str">
            <v>x</v>
          </cell>
          <cell r="V16" t="str">
            <v>x</v>
          </cell>
          <cell r="W16" t="str">
            <v>x</v>
          </cell>
          <cell r="X16" t="str">
            <v>x</v>
          </cell>
          <cell r="Y16" t="str">
            <v>x</v>
          </cell>
          <cell r="AA16" t="str">
            <v>1/2</v>
          </cell>
          <cell r="AB16" t="str">
            <v>x</v>
          </cell>
          <cell r="AC16" t="str">
            <v>x</v>
          </cell>
          <cell r="AD16" t="str">
            <v>x</v>
          </cell>
          <cell r="AE16" t="str">
            <v>x</v>
          </cell>
          <cell r="AF16" t="str">
            <v>x</v>
          </cell>
          <cell r="AH16" t="str">
            <v>x</v>
          </cell>
          <cell r="AI16" t="str">
            <v>x</v>
          </cell>
          <cell r="AJ16">
            <v>25</v>
          </cell>
        </row>
        <row r="17">
          <cell r="B17" t="str">
            <v>NV10</v>
          </cell>
          <cell r="C17" t="str">
            <v>Chu Thị Hoài</v>
          </cell>
          <cell r="D17" t="str">
            <v>Lễ Tân</v>
          </cell>
          <cell r="F17" t="str">
            <v>x</v>
          </cell>
          <cell r="G17" t="str">
            <v>x</v>
          </cell>
          <cell r="H17" t="str">
            <v>x</v>
          </cell>
          <cell r="I17" t="str">
            <v>x</v>
          </cell>
          <cell r="J17" t="str">
            <v>x</v>
          </cell>
          <cell r="K17" t="str">
            <v>x</v>
          </cell>
          <cell r="M17" t="str">
            <v>x</v>
          </cell>
          <cell r="N17" t="str">
            <v>x</v>
          </cell>
          <cell r="O17" t="str">
            <v>x</v>
          </cell>
          <cell r="P17" t="str">
            <v>x</v>
          </cell>
          <cell r="Q17" t="str">
            <v>x</v>
          </cell>
          <cell r="R17" t="str">
            <v>x</v>
          </cell>
          <cell r="T17" t="str">
            <v>1/2</v>
          </cell>
          <cell r="U17" t="str">
            <v>x</v>
          </cell>
          <cell r="V17" t="str">
            <v>x</v>
          </cell>
          <cell r="W17" t="str">
            <v>x</v>
          </cell>
          <cell r="X17" t="str">
            <v>x</v>
          </cell>
          <cell r="Y17" t="str">
            <v>x</v>
          </cell>
          <cell r="AA17" t="str">
            <v>1/2</v>
          </cell>
          <cell r="AB17" t="str">
            <v>x</v>
          </cell>
          <cell r="AC17" t="str">
            <v>x</v>
          </cell>
          <cell r="AD17" t="str">
            <v>x</v>
          </cell>
          <cell r="AE17" t="str">
            <v>x</v>
          </cell>
          <cell r="AF17" t="str">
            <v>x</v>
          </cell>
          <cell r="AH17" t="str">
            <v>x</v>
          </cell>
          <cell r="AI17" t="str">
            <v>x</v>
          </cell>
          <cell r="AJ17">
            <v>25</v>
          </cell>
        </row>
        <row r="18">
          <cell r="B18" t="str">
            <v>NV11</v>
          </cell>
          <cell r="C18" t="str">
            <v>Trần Thị Huyền</v>
          </cell>
          <cell r="D18" t="str">
            <v>Lễ Tân</v>
          </cell>
          <cell r="F18" t="str">
            <v>x</v>
          </cell>
          <cell r="G18" t="str">
            <v>x</v>
          </cell>
          <cell r="H18" t="str">
            <v>x</v>
          </cell>
          <cell r="I18" t="str">
            <v>x</v>
          </cell>
          <cell r="J18" t="str">
            <v>x</v>
          </cell>
          <cell r="K18" t="str">
            <v>x</v>
          </cell>
          <cell r="M18" t="str">
            <v>x</v>
          </cell>
          <cell r="N18" t="str">
            <v>x</v>
          </cell>
          <cell r="O18" t="str">
            <v>x</v>
          </cell>
          <cell r="P18" t="str">
            <v>x</v>
          </cell>
          <cell r="Q18" t="str">
            <v>x</v>
          </cell>
          <cell r="R18" t="str">
            <v>1/2</v>
          </cell>
          <cell r="T18" t="str">
            <v>x</v>
          </cell>
          <cell r="U18" t="str">
            <v>x</v>
          </cell>
          <cell r="V18" t="str">
            <v>x</v>
          </cell>
          <cell r="W18" t="str">
            <v>x</v>
          </cell>
          <cell r="X18" t="str">
            <v>x</v>
          </cell>
          <cell r="Y18" t="str">
            <v>x</v>
          </cell>
          <cell r="AA18" t="str">
            <v>x</v>
          </cell>
          <cell r="AB18" t="str">
            <v>x</v>
          </cell>
          <cell r="AC18" t="str">
            <v>x</v>
          </cell>
          <cell r="AD18" t="str">
            <v>x</v>
          </cell>
          <cell r="AE18" t="str">
            <v>x</v>
          </cell>
          <cell r="AF18" t="str">
            <v>x</v>
          </cell>
          <cell r="AH18" t="str">
            <v>x</v>
          </cell>
          <cell r="AI18" t="str">
            <v>x</v>
          </cell>
          <cell r="AJ18">
            <v>25.5</v>
          </cell>
        </row>
        <row r="19">
          <cell r="B19" t="str">
            <v>NV12</v>
          </cell>
          <cell r="C19" t="str">
            <v>Nguyễn Ngọc Huy</v>
          </cell>
          <cell r="D19" t="str">
            <v>Công nhân</v>
          </cell>
          <cell r="F19" t="str">
            <v>x</v>
          </cell>
          <cell r="G19" t="str">
            <v>x</v>
          </cell>
          <cell r="H19" t="str">
            <v>x</v>
          </cell>
          <cell r="I19" t="str">
            <v>x</v>
          </cell>
          <cell r="J19" t="str">
            <v>x</v>
          </cell>
          <cell r="K19" t="str">
            <v>x</v>
          </cell>
          <cell r="M19" t="str">
            <v>x</v>
          </cell>
          <cell r="N19" t="str">
            <v>x</v>
          </cell>
          <cell r="O19" t="str">
            <v>x</v>
          </cell>
          <cell r="P19" t="str">
            <v>x</v>
          </cell>
          <cell r="Q19" t="str">
            <v>x</v>
          </cell>
          <cell r="R19" t="str">
            <v>x</v>
          </cell>
          <cell r="T19" t="str">
            <v>x</v>
          </cell>
          <cell r="U19" t="str">
            <v>x</v>
          </cell>
          <cell r="V19" t="str">
            <v>x</v>
          </cell>
          <cell r="W19" t="str">
            <v>x</v>
          </cell>
          <cell r="X19" t="str">
            <v>x</v>
          </cell>
          <cell r="Y19" t="str">
            <v>x</v>
          </cell>
          <cell r="AA19" t="str">
            <v>x</v>
          </cell>
          <cell r="AB19" t="str">
            <v>x</v>
          </cell>
          <cell r="AC19" t="str">
            <v>x</v>
          </cell>
          <cell r="AD19" t="str">
            <v>x</v>
          </cell>
          <cell r="AE19" t="str">
            <v>x</v>
          </cell>
          <cell r="AF19" t="str">
            <v>x</v>
          </cell>
          <cell r="AH19" t="str">
            <v>x</v>
          </cell>
          <cell r="AI19" t="str">
            <v>x</v>
          </cell>
          <cell r="AJ19">
            <v>26</v>
          </cell>
        </row>
        <row r="20">
          <cell r="B20" t="str">
            <v>NV13</v>
          </cell>
          <cell r="C20" t="str">
            <v>Nguyễn Công Khanh</v>
          </cell>
          <cell r="D20" t="str">
            <v>Công nhân</v>
          </cell>
          <cell r="F20" t="str">
            <v>x</v>
          </cell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AA20" t="str">
            <v>x</v>
          </cell>
          <cell r="AB20" t="str">
            <v>x</v>
          </cell>
          <cell r="AC20" t="str">
            <v>x</v>
          </cell>
          <cell r="AD20" t="str">
            <v>x</v>
          </cell>
          <cell r="AE20" t="str">
            <v>x</v>
          </cell>
          <cell r="AF20" t="str">
            <v>x</v>
          </cell>
          <cell r="AH20" t="str">
            <v>x</v>
          </cell>
          <cell r="AI20" t="str">
            <v>x</v>
          </cell>
          <cell r="AJ20">
            <v>26</v>
          </cell>
        </row>
        <row r="21">
          <cell r="B21" t="str">
            <v>NV14</v>
          </cell>
          <cell r="C21" t="str">
            <v>Phạm Văn Hoàng</v>
          </cell>
          <cell r="D21" t="str">
            <v>Công nhân</v>
          </cell>
          <cell r="F21" t="str">
            <v>x</v>
          </cell>
          <cell r="G21" t="str">
            <v>x</v>
          </cell>
          <cell r="H21" t="str">
            <v>x</v>
          </cell>
          <cell r="I21" t="str">
            <v>x</v>
          </cell>
          <cell r="J21" t="str">
            <v>x</v>
          </cell>
          <cell r="K21" t="str">
            <v>x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1/2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  <cell r="Y21" t="str">
            <v>x</v>
          </cell>
          <cell r="AA21" t="str">
            <v>x</v>
          </cell>
          <cell r="AB21" t="str">
            <v>x</v>
          </cell>
          <cell r="AC21" t="str">
            <v>x</v>
          </cell>
          <cell r="AD21" t="str">
            <v>x</v>
          </cell>
          <cell r="AE21" t="str">
            <v>x</v>
          </cell>
          <cell r="AF21" t="str">
            <v>x</v>
          </cell>
          <cell r="AH21" t="str">
            <v>x</v>
          </cell>
          <cell r="AI21" t="str">
            <v>x</v>
          </cell>
          <cell r="AJ21">
            <v>25.5</v>
          </cell>
        </row>
        <row r="22">
          <cell r="B22" t="str">
            <v>NV15</v>
          </cell>
          <cell r="C22" t="str">
            <v>Bùi Đăng Hiếu</v>
          </cell>
          <cell r="D22" t="str">
            <v>Công nhân</v>
          </cell>
          <cell r="F22" t="str">
            <v>x</v>
          </cell>
          <cell r="G22" t="str">
            <v>x</v>
          </cell>
          <cell r="H22" t="str">
            <v>x</v>
          </cell>
          <cell r="I22" t="str">
            <v>x</v>
          </cell>
          <cell r="J22" t="str">
            <v>x</v>
          </cell>
          <cell r="K22" t="str">
            <v>x</v>
          </cell>
          <cell r="M22" t="str">
            <v>x</v>
          </cell>
          <cell r="N22" t="str">
            <v>x</v>
          </cell>
          <cell r="O22" t="str">
            <v>x</v>
          </cell>
          <cell r="P22" t="str">
            <v>x</v>
          </cell>
          <cell r="Q22" t="str">
            <v>x</v>
          </cell>
          <cell r="R22" t="str">
            <v>x</v>
          </cell>
          <cell r="T22" t="str">
            <v>x</v>
          </cell>
          <cell r="U22" t="str">
            <v>x</v>
          </cell>
          <cell r="V22" t="str">
            <v>1/2</v>
          </cell>
          <cell r="W22" t="str">
            <v>x</v>
          </cell>
          <cell r="X22" t="str">
            <v>x</v>
          </cell>
          <cell r="Y22" t="str">
            <v>x</v>
          </cell>
          <cell r="AA22" t="str">
            <v>x</v>
          </cell>
          <cell r="AB22" t="str">
            <v>x</v>
          </cell>
          <cell r="AC22" t="str">
            <v>1/2</v>
          </cell>
          <cell r="AD22" t="str">
            <v>x</v>
          </cell>
          <cell r="AE22" t="str">
            <v>x</v>
          </cell>
          <cell r="AF22" t="str">
            <v>x</v>
          </cell>
          <cell r="AH22" t="str">
            <v>x</v>
          </cell>
          <cell r="AI22" t="str">
            <v>x</v>
          </cell>
          <cell r="AJ22">
            <v>25</v>
          </cell>
        </row>
        <row r="23">
          <cell r="B23" t="str">
            <v>NV16</v>
          </cell>
          <cell r="C23" t="str">
            <v>Phạm Thị Mai</v>
          </cell>
          <cell r="D23" t="str">
            <v>Công nhân</v>
          </cell>
          <cell r="F23" t="str">
            <v>x</v>
          </cell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M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T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AA23" t="str">
            <v>x</v>
          </cell>
          <cell r="AB23" t="str">
            <v>x</v>
          </cell>
          <cell r="AC23" t="str">
            <v>x</v>
          </cell>
          <cell r="AD23" t="str">
            <v>x</v>
          </cell>
          <cell r="AE23" t="str">
            <v>x</v>
          </cell>
          <cell r="AF23" t="str">
            <v>x</v>
          </cell>
          <cell r="AH23" t="str">
            <v>x</v>
          </cell>
          <cell r="AI23" t="str">
            <v>x</v>
          </cell>
          <cell r="AJ23">
            <v>26</v>
          </cell>
        </row>
        <row r="24">
          <cell r="B24" t="str">
            <v>NV17</v>
          </cell>
          <cell r="C24" t="str">
            <v>Trần Văn Phong</v>
          </cell>
          <cell r="D24" t="str">
            <v>Công nhân</v>
          </cell>
          <cell r="F24" t="str">
            <v>x</v>
          </cell>
          <cell r="G24" t="str">
            <v>x</v>
          </cell>
          <cell r="H24" t="str">
            <v>x</v>
          </cell>
          <cell r="I24" t="str">
            <v>x</v>
          </cell>
          <cell r="J24" t="str">
            <v>x</v>
          </cell>
          <cell r="K24" t="str">
            <v>x</v>
          </cell>
          <cell r="M24" t="str">
            <v>x</v>
          </cell>
          <cell r="N24" t="str">
            <v>x</v>
          </cell>
          <cell r="O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T24" t="str">
            <v>x</v>
          </cell>
          <cell r="U24" t="str">
            <v>x</v>
          </cell>
          <cell r="V24" t="str">
            <v>x</v>
          </cell>
          <cell r="W24" t="str">
            <v>x</v>
          </cell>
          <cell r="X24" t="str">
            <v>x</v>
          </cell>
          <cell r="Y24" t="str">
            <v>x</v>
          </cell>
          <cell r="AA24" t="str">
            <v>x</v>
          </cell>
          <cell r="AB24" t="str">
            <v>x</v>
          </cell>
          <cell r="AC24" t="str">
            <v>x</v>
          </cell>
          <cell r="AD24" t="str">
            <v>x</v>
          </cell>
          <cell r="AE24" t="str">
            <v>x</v>
          </cell>
          <cell r="AF24" t="str">
            <v>x</v>
          </cell>
          <cell r="AH24" t="str">
            <v>x</v>
          </cell>
          <cell r="AI24" t="str">
            <v>x</v>
          </cell>
          <cell r="AJ24">
            <v>26</v>
          </cell>
        </row>
        <row r="25">
          <cell r="B25" t="str">
            <v>NV18</v>
          </cell>
          <cell r="C25" t="str">
            <v>Dư Yến Nhi</v>
          </cell>
          <cell r="D25" t="str">
            <v>Công nhân</v>
          </cell>
          <cell r="F25" t="str">
            <v>x</v>
          </cell>
          <cell r="G25" t="str">
            <v>x</v>
          </cell>
          <cell r="H25" t="str">
            <v>x</v>
          </cell>
          <cell r="I25" t="str">
            <v>x</v>
          </cell>
          <cell r="J25" t="str">
            <v>x</v>
          </cell>
          <cell r="K25" t="str">
            <v>x</v>
          </cell>
          <cell r="M25" t="str">
            <v>x</v>
          </cell>
          <cell r="N25" t="str">
            <v>x</v>
          </cell>
          <cell r="O25" t="str">
            <v>x</v>
          </cell>
          <cell r="P25" t="str">
            <v>x</v>
          </cell>
          <cell r="Q25" t="str">
            <v>x</v>
          </cell>
          <cell r="R25" t="str">
            <v>x</v>
          </cell>
          <cell r="T25" t="str">
            <v>x</v>
          </cell>
          <cell r="U25" t="str">
            <v>x</v>
          </cell>
          <cell r="V25" t="str">
            <v>x</v>
          </cell>
          <cell r="W25" t="str">
            <v>x</v>
          </cell>
          <cell r="X25" t="str">
            <v>x</v>
          </cell>
          <cell r="Y25" t="str">
            <v>x</v>
          </cell>
          <cell r="AA25" t="str">
            <v>x</v>
          </cell>
          <cell r="AB25" t="str">
            <v>x</v>
          </cell>
          <cell r="AC25" t="str">
            <v>x</v>
          </cell>
          <cell r="AD25" t="str">
            <v>x</v>
          </cell>
          <cell r="AE25" t="str">
            <v>x</v>
          </cell>
          <cell r="AF25" t="str">
            <v>x</v>
          </cell>
          <cell r="AH25" t="str">
            <v>x</v>
          </cell>
          <cell r="AI25" t="str">
            <v>x</v>
          </cell>
          <cell r="AJ25">
            <v>26</v>
          </cell>
        </row>
        <row r="26">
          <cell r="B26" t="str">
            <v>NV19</v>
          </cell>
          <cell r="C26" t="str">
            <v>Cao Thị Hoa</v>
          </cell>
          <cell r="D26" t="str">
            <v>Công nhân</v>
          </cell>
          <cell r="F26" t="str">
            <v>x</v>
          </cell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1/2</v>
          </cell>
          <cell r="AA26" t="str">
            <v>x</v>
          </cell>
          <cell r="AB26" t="str">
            <v>x</v>
          </cell>
          <cell r="AC26" t="str">
            <v>x</v>
          </cell>
          <cell r="AD26" t="str">
            <v>x</v>
          </cell>
          <cell r="AE26" t="str">
            <v>x</v>
          </cell>
          <cell r="AF26" t="str">
            <v>1/2</v>
          </cell>
          <cell r="AH26" t="str">
            <v>x</v>
          </cell>
          <cell r="AI26" t="str">
            <v>x</v>
          </cell>
          <cell r="AJ26">
            <v>25</v>
          </cell>
        </row>
        <row r="27">
          <cell r="B27" t="str">
            <v>NV20</v>
          </cell>
          <cell r="C27" t="str">
            <v>Chu Văn Trung</v>
          </cell>
          <cell r="D27" t="str">
            <v>Công nhân</v>
          </cell>
          <cell r="F27" t="str">
            <v>x</v>
          </cell>
          <cell r="G27" t="str">
            <v>x</v>
          </cell>
          <cell r="H27" t="str">
            <v>x</v>
          </cell>
          <cell r="I27" t="str">
            <v>x</v>
          </cell>
          <cell r="J27" t="str">
            <v>x</v>
          </cell>
          <cell r="K27" t="str">
            <v>x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  <cell r="Y27" t="str">
            <v>x</v>
          </cell>
          <cell r="AA27" t="str">
            <v>x</v>
          </cell>
          <cell r="AB27" t="str">
            <v>x</v>
          </cell>
          <cell r="AC27" t="str">
            <v>x</v>
          </cell>
          <cell r="AD27" t="str">
            <v>x</v>
          </cell>
          <cell r="AE27" t="str">
            <v>x</v>
          </cell>
          <cell r="AF27" t="str">
            <v>x</v>
          </cell>
          <cell r="AH27" t="str">
            <v>x</v>
          </cell>
          <cell r="AI27" t="str">
            <v>x</v>
          </cell>
          <cell r="AJ27">
            <v>26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0"/>
  <sheetViews>
    <sheetView showGridLines="0" tabSelected="1" zoomScaleNormal="100" workbookViewId="0">
      <pane xSplit="5" ySplit="6" topLeftCell="O7" activePane="bottomRight" state="frozen"/>
      <selection pane="topRight" activeCell="F1" sqref="F1"/>
      <selection pane="bottomLeft" activeCell="A7" sqref="A7"/>
      <selection pane="bottomRight" activeCell="AF8" sqref="AF8"/>
    </sheetView>
  </sheetViews>
  <sheetFormatPr defaultColWidth="9.109375" defaultRowHeight="10.65" x14ac:dyDescent="0.2"/>
  <cols>
    <col min="1" max="1" width="4.109375" style="51" bestFit="1" customWidth="1"/>
    <col min="2" max="2" width="5.44140625" style="51" customWidth="1"/>
    <col min="3" max="3" width="10.5546875" style="51" bestFit="1" customWidth="1"/>
    <col min="4" max="4" width="12.44140625" style="51" bestFit="1" customWidth="1"/>
    <col min="5" max="5" width="7.109375" style="51" bestFit="1" customWidth="1"/>
    <col min="6" max="6" width="8.6640625" style="51" bestFit="1" customWidth="1"/>
    <col min="7" max="7" width="9.44140625" style="51" bestFit="1" customWidth="1"/>
    <col min="8" max="8" width="9.5546875" style="51" bestFit="1" customWidth="1"/>
    <col min="9" max="10" width="8" style="51" bestFit="1" customWidth="1"/>
    <col min="11" max="11" width="8.6640625" style="51" customWidth="1"/>
    <col min="12" max="13" width="8" style="51" bestFit="1" customWidth="1"/>
    <col min="14" max="14" width="8.77734375" style="51" bestFit="1" customWidth="1"/>
    <col min="15" max="15" width="9.44140625" style="51" customWidth="1"/>
    <col min="16" max="16" width="5.109375" style="62" bestFit="1" customWidth="1"/>
    <col min="17" max="17" width="9.6640625" style="51" customWidth="1"/>
    <col min="18" max="18" width="9.5546875" style="51" bestFit="1" customWidth="1"/>
    <col min="19" max="19" width="9.6640625" style="51" bestFit="1" customWidth="1"/>
    <col min="20" max="21" width="8" style="51" bestFit="1" customWidth="1"/>
    <col min="22" max="22" width="8.88671875" style="51" customWidth="1"/>
    <col min="23" max="23" width="7.21875" style="51" customWidth="1"/>
    <col min="24" max="24" width="10" style="51" customWidth="1"/>
    <col min="25" max="25" width="9.44140625" style="51" customWidth="1"/>
    <col min="26" max="26" width="8.109375" style="51" customWidth="1"/>
    <col min="27" max="27" width="10.109375" style="51" bestFit="1" customWidth="1"/>
    <col min="28" max="28" width="9.88671875" style="51" bestFit="1" customWidth="1"/>
    <col min="29" max="29" width="8.77734375" style="51" bestFit="1" customWidth="1"/>
    <col min="30" max="30" width="8.77734375" style="51" customWidth="1"/>
    <col min="31" max="31" width="8.109375" style="51" bestFit="1" customWidth="1"/>
    <col min="32" max="32" width="9.5546875" style="51" bestFit="1" customWidth="1"/>
    <col min="33" max="16384" width="9.109375" style="53"/>
  </cols>
  <sheetData>
    <row r="1" spans="1:32" ht="21.8" customHeight="1" x14ac:dyDescent="0.2">
      <c r="A1" s="52" t="s">
        <v>169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 t="s">
        <v>1</v>
      </c>
      <c r="P1" s="52"/>
      <c r="Q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</row>
    <row r="2" spans="1:32" ht="22.55" customHeight="1" x14ac:dyDescent="0.2">
      <c r="A2" s="52" t="s">
        <v>170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P2" s="87" t="s">
        <v>32</v>
      </c>
      <c r="Q2" s="87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</row>
    <row r="3" spans="1:32" ht="22.55" customHeight="1" thickBo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97"/>
      <c r="AC3" s="97"/>
      <c r="AD3" s="97"/>
      <c r="AE3" s="97"/>
      <c r="AF3" s="97"/>
    </row>
    <row r="4" spans="1:32" s="81" customFormat="1" ht="30.05" customHeight="1" x14ac:dyDescent="0.3">
      <c r="A4" s="95" t="s">
        <v>2</v>
      </c>
      <c r="B4" s="89" t="s">
        <v>56</v>
      </c>
      <c r="C4" s="89" t="s">
        <v>0</v>
      </c>
      <c r="D4" s="89" t="s">
        <v>34</v>
      </c>
      <c r="E4" s="89" t="s">
        <v>3</v>
      </c>
      <c r="F4" s="89" t="s">
        <v>44</v>
      </c>
      <c r="G4" s="89" t="s">
        <v>45</v>
      </c>
      <c r="H4" s="91" t="s">
        <v>30</v>
      </c>
      <c r="I4" s="91" t="s">
        <v>4</v>
      </c>
      <c r="J4" s="91"/>
      <c r="K4" s="91"/>
      <c r="L4" s="91"/>
      <c r="M4" s="91" t="s">
        <v>21</v>
      </c>
      <c r="N4" s="91" t="s">
        <v>95</v>
      </c>
      <c r="O4" s="100" t="s">
        <v>29</v>
      </c>
      <c r="P4" s="102" t="s">
        <v>20</v>
      </c>
      <c r="Q4" s="100" t="s">
        <v>24</v>
      </c>
      <c r="R4" s="100" t="s">
        <v>5</v>
      </c>
      <c r="S4" s="91" t="s">
        <v>6</v>
      </c>
      <c r="T4" s="91"/>
      <c r="U4" s="91"/>
      <c r="V4" s="91"/>
      <c r="W4" s="104" t="s">
        <v>7</v>
      </c>
      <c r="X4" s="104"/>
      <c r="Y4" s="104"/>
      <c r="Z4" s="93" t="s">
        <v>25</v>
      </c>
      <c r="AA4" s="91" t="s">
        <v>26</v>
      </c>
      <c r="AB4" s="91" t="s">
        <v>8</v>
      </c>
      <c r="AC4" s="91" t="s">
        <v>9</v>
      </c>
      <c r="AD4" s="91" t="s">
        <v>27</v>
      </c>
      <c r="AE4" s="91" t="s">
        <v>43</v>
      </c>
      <c r="AF4" s="98" t="s">
        <v>28</v>
      </c>
    </row>
    <row r="5" spans="1:32" s="81" customFormat="1" ht="33.049999999999997" customHeight="1" x14ac:dyDescent="0.3">
      <c r="A5" s="96"/>
      <c r="B5" s="90"/>
      <c r="C5" s="90"/>
      <c r="D5" s="90"/>
      <c r="E5" s="90"/>
      <c r="F5" s="90"/>
      <c r="G5" s="90"/>
      <c r="H5" s="92"/>
      <c r="I5" s="73" t="s">
        <v>96</v>
      </c>
      <c r="J5" s="73" t="s">
        <v>97</v>
      </c>
      <c r="K5" s="73" t="s">
        <v>94</v>
      </c>
      <c r="L5" s="73" t="s">
        <v>98</v>
      </c>
      <c r="M5" s="92"/>
      <c r="N5" s="92"/>
      <c r="O5" s="101"/>
      <c r="P5" s="103"/>
      <c r="Q5" s="101"/>
      <c r="R5" s="101"/>
      <c r="S5" s="73" t="s">
        <v>10</v>
      </c>
      <c r="T5" s="73" t="s">
        <v>11</v>
      </c>
      <c r="U5" s="73" t="s">
        <v>12</v>
      </c>
      <c r="V5" s="73" t="s">
        <v>13</v>
      </c>
      <c r="W5" s="56" t="s">
        <v>42</v>
      </c>
      <c r="X5" s="56" t="s">
        <v>22</v>
      </c>
      <c r="Y5" s="56" t="s">
        <v>23</v>
      </c>
      <c r="Z5" s="94"/>
      <c r="AA5" s="92"/>
      <c r="AB5" s="92"/>
      <c r="AC5" s="92"/>
      <c r="AD5" s="92"/>
      <c r="AE5" s="92"/>
      <c r="AF5" s="99"/>
    </row>
    <row r="6" spans="1:32" s="82" customFormat="1" ht="15.05" customHeight="1" x14ac:dyDescent="0.3">
      <c r="A6" s="66">
        <v>1</v>
      </c>
      <c r="B6" s="65">
        <v>2</v>
      </c>
      <c r="C6" s="65">
        <v>3</v>
      </c>
      <c r="D6" s="65">
        <v>4</v>
      </c>
      <c r="E6" s="65">
        <v>5</v>
      </c>
      <c r="F6" s="65">
        <v>6</v>
      </c>
      <c r="G6" s="65">
        <v>7</v>
      </c>
      <c r="H6" s="65">
        <v>8</v>
      </c>
      <c r="I6" s="65">
        <v>9</v>
      </c>
      <c r="J6" s="65">
        <v>10</v>
      </c>
      <c r="K6" s="65">
        <v>11</v>
      </c>
      <c r="L6" s="65">
        <v>12</v>
      </c>
      <c r="M6" s="65">
        <v>13</v>
      </c>
      <c r="N6" s="65">
        <v>14</v>
      </c>
      <c r="O6" s="65">
        <v>15</v>
      </c>
      <c r="P6" s="65">
        <v>16</v>
      </c>
      <c r="Q6" s="65">
        <v>17</v>
      </c>
      <c r="R6" s="65">
        <v>18</v>
      </c>
      <c r="S6" s="65">
        <v>19</v>
      </c>
      <c r="T6" s="65">
        <v>20</v>
      </c>
      <c r="U6" s="65">
        <v>21</v>
      </c>
      <c r="V6" s="65">
        <v>22</v>
      </c>
      <c r="W6" s="65">
        <v>23</v>
      </c>
      <c r="X6" s="65">
        <v>24</v>
      </c>
      <c r="Y6" s="65">
        <v>25</v>
      </c>
      <c r="Z6" s="65">
        <v>26</v>
      </c>
      <c r="AA6" s="65">
        <v>27</v>
      </c>
      <c r="AB6" s="65">
        <v>28</v>
      </c>
      <c r="AC6" s="65">
        <v>29</v>
      </c>
      <c r="AD6" s="65">
        <v>30</v>
      </c>
      <c r="AE6" s="65">
        <v>31</v>
      </c>
      <c r="AF6" s="67">
        <v>32</v>
      </c>
    </row>
    <row r="7" spans="1:32" s="81" customFormat="1" ht="21.8" customHeight="1" x14ac:dyDescent="0.3">
      <c r="A7" s="63">
        <v>1</v>
      </c>
      <c r="B7" s="57" t="s">
        <v>57</v>
      </c>
      <c r="C7" s="58" t="s">
        <v>33</v>
      </c>
      <c r="D7" s="58" t="s">
        <v>35</v>
      </c>
      <c r="E7" s="57" t="s">
        <v>36</v>
      </c>
      <c r="F7" s="57" t="s">
        <v>46</v>
      </c>
      <c r="G7" s="18" t="s">
        <v>99</v>
      </c>
      <c r="H7" s="83">
        <v>20000000</v>
      </c>
      <c r="I7" s="83">
        <v>730000</v>
      </c>
      <c r="J7" s="83">
        <v>1000000</v>
      </c>
      <c r="K7" s="83">
        <v>5000000</v>
      </c>
      <c r="L7" s="83">
        <v>500000</v>
      </c>
      <c r="M7" s="83">
        <v>2000000</v>
      </c>
      <c r="N7" s="83">
        <f>SUM(I7:M7)</f>
        <v>9230000</v>
      </c>
      <c r="O7" s="83">
        <f>H7+N7</f>
        <v>29230000</v>
      </c>
      <c r="P7" s="83">
        <v>26</v>
      </c>
      <c r="Q7" s="83">
        <f>ROUND((O7/26)*P7,-2)</f>
        <v>29230000</v>
      </c>
      <c r="R7" s="83">
        <f>H7+M7</f>
        <v>22000000</v>
      </c>
      <c r="S7" s="83">
        <f>R7*8%</f>
        <v>1760000</v>
      </c>
      <c r="T7" s="83">
        <f>R7*1.5%</f>
        <v>330000</v>
      </c>
      <c r="U7" s="83">
        <f>R7*1%</f>
        <v>220000</v>
      </c>
      <c r="V7" s="83">
        <f>S7+T7+U7</f>
        <v>2310000</v>
      </c>
      <c r="W7" s="83">
        <v>2</v>
      </c>
      <c r="X7" s="83">
        <v>11000000</v>
      </c>
      <c r="Y7" s="83">
        <f>4400000*W7</f>
        <v>8800000</v>
      </c>
      <c r="Z7" s="83">
        <v>300000</v>
      </c>
      <c r="AA7" s="83">
        <f>Q7-I7-J7-L7</f>
        <v>27000000</v>
      </c>
      <c r="AB7" s="83">
        <f>MAX(AA7-V7-X7-Y7-Z7,0)</f>
        <v>4590000</v>
      </c>
      <c r="AC7" s="83">
        <f>IF(AB7&gt;80000,AB7*35%-9850,IF(AB7&gt;52000,AB7*30%-5850,IF(AB7&gt;32000,AB7*25%-3250,IF(AB7&gt;18000,AB7*20%-1650,IF(AB7&gt;10000,AB7*15%-750,IF(AB7&gt;5000,AB7*10%-250,IF(AB7&gt;0,AB7*5%,0)))))))</f>
        <v>1596650</v>
      </c>
      <c r="AD7" s="83">
        <v>0</v>
      </c>
      <c r="AE7" s="83"/>
      <c r="AF7" s="84">
        <f>Q7-V7-AC7-AD7+AE7</f>
        <v>25323350</v>
      </c>
    </row>
    <row r="8" spans="1:32" s="81" customFormat="1" ht="21.8" customHeight="1" x14ac:dyDescent="0.3">
      <c r="A8" s="63">
        <v>2</v>
      </c>
      <c r="B8" s="57" t="s">
        <v>58</v>
      </c>
      <c r="C8" s="58" t="s">
        <v>33</v>
      </c>
      <c r="D8" s="58" t="s">
        <v>37</v>
      </c>
      <c r="E8" s="57" t="s">
        <v>41</v>
      </c>
      <c r="F8" s="57" t="s">
        <v>47</v>
      </c>
      <c r="G8" s="18" t="s">
        <v>99</v>
      </c>
      <c r="H8" s="83">
        <v>12000000</v>
      </c>
      <c r="I8" s="83">
        <v>730000</v>
      </c>
      <c r="J8" s="83">
        <v>300000</v>
      </c>
      <c r="K8" s="83">
        <v>5000000</v>
      </c>
      <c r="L8" s="83">
        <v>500000</v>
      </c>
      <c r="M8" s="83">
        <v>1000000</v>
      </c>
      <c r="N8" s="83">
        <f t="shared" ref="N8:N16" si="0">SUM(I8:M8)</f>
        <v>7530000</v>
      </c>
      <c r="O8" s="83">
        <f t="shared" ref="O8:O15" si="1">H8+N8</f>
        <v>19530000</v>
      </c>
      <c r="P8" s="83">
        <v>26</v>
      </c>
      <c r="Q8" s="83">
        <f t="shared" ref="Q8:Q16" si="2">ROUND((O8/26)*P8,-2)</f>
        <v>19530000</v>
      </c>
      <c r="R8" s="83">
        <f t="shared" ref="R8:R16" si="3">H8+M8</f>
        <v>13000000</v>
      </c>
      <c r="S8" s="83">
        <f t="shared" ref="S8:S16" si="4">R8*8%</f>
        <v>1040000</v>
      </c>
      <c r="T8" s="83">
        <f t="shared" ref="T8:T16" si="5">R8*1.5%</f>
        <v>195000</v>
      </c>
      <c r="U8" s="83">
        <f t="shared" ref="U8:U16" si="6">R8*1%</f>
        <v>130000</v>
      </c>
      <c r="V8" s="83">
        <f t="shared" ref="V8:V16" si="7">S8+T8+U8</f>
        <v>1365000</v>
      </c>
      <c r="W8" s="83">
        <v>2</v>
      </c>
      <c r="X8" s="83">
        <v>11000000</v>
      </c>
      <c r="Y8" s="83">
        <f t="shared" ref="Y8:Y16" si="8">4400000*W8</f>
        <v>8800000</v>
      </c>
      <c r="Z8" s="83">
        <v>0</v>
      </c>
      <c r="AA8" s="83">
        <f t="shared" ref="AA8:AA16" si="9">Q8-I8-J8-L8</f>
        <v>18000000</v>
      </c>
      <c r="AB8" s="83">
        <f t="shared" ref="AB8:AB16" si="10">MAX(AA8-V8-X8-Y8-Z8,0)</f>
        <v>0</v>
      </c>
      <c r="AC8" s="83">
        <f t="shared" ref="AC8:AC16" si="11">IF(AB8&gt;80000,AB8*35%-9850,IF(AB8&gt;52000,AB8*30%-5850,IF(AB8&gt;32000,AB8*25%-3250,IF(AB8&gt;18000,AB8*20%-1650,IF(AB8&gt;10000,AB8*15%-750,IF(AB8&gt;5000,AB8*10%-250,IF(AB8&gt;0,AB8*5%,0)))))))</f>
        <v>0</v>
      </c>
      <c r="AD8" s="83">
        <v>0</v>
      </c>
      <c r="AE8" s="83">
        <v>-500000</v>
      </c>
      <c r="AF8" s="84">
        <f>Q8-V8-AC8-AD8+AE8</f>
        <v>17665000</v>
      </c>
    </row>
    <row r="9" spans="1:32" s="81" customFormat="1" ht="21.8" customHeight="1" x14ac:dyDescent="0.3">
      <c r="A9" s="63">
        <v>3</v>
      </c>
      <c r="B9" s="57" t="s">
        <v>59</v>
      </c>
      <c r="C9" s="58" t="s">
        <v>70</v>
      </c>
      <c r="D9" s="58" t="s">
        <v>38</v>
      </c>
      <c r="E9" s="57" t="s">
        <v>41</v>
      </c>
      <c r="F9" s="57" t="s">
        <v>48</v>
      </c>
      <c r="G9" s="18" t="s">
        <v>99</v>
      </c>
      <c r="H9" s="83">
        <v>15000000</v>
      </c>
      <c r="I9" s="83">
        <v>730000</v>
      </c>
      <c r="J9" s="83">
        <v>300000</v>
      </c>
      <c r="K9" s="83"/>
      <c r="L9" s="83">
        <v>500000</v>
      </c>
      <c r="M9" s="83">
        <v>1000000</v>
      </c>
      <c r="N9" s="83">
        <f t="shared" si="0"/>
        <v>2530000</v>
      </c>
      <c r="O9" s="83">
        <f t="shared" si="1"/>
        <v>17530000</v>
      </c>
      <c r="P9" s="83">
        <v>26</v>
      </c>
      <c r="Q9" s="83">
        <f t="shared" si="2"/>
        <v>17530000</v>
      </c>
      <c r="R9" s="83">
        <f t="shared" si="3"/>
        <v>16000000</v>
      </c>
      <c r="S9" s="83">
        <f t="shared" si="4"/>
        <v>1280000</v>
      </c>
      <c r="T9" s="83">
        <f t="shared" si="5"/>
        <v>240000</v>
      </c>
      <c r="U9" s="83">
        <f t="shared" si="6"/>
        <v>160000</v>
      </c>
      <c r="V9" s="83">
        <f t="shared" si="7"/>
        <v>1680000</v>
      </c>
      <c r="W9" s="83">
        <v>1</v>
      </c>
      <c r="X9" s="83">
        <v>11000000</v>
      </c>
      <c r="Y9" s="83">
        <f t="shared" si="8"/>
        <v>4400000</v>
      </c>
      <c r="Z9" s="83">
        <v>0</v>
      </c>
      <c r="AA9" s="83">
        <f t="shared" si="9"/>
        <v>16000000</v>
      </c>
      <c r="AB9" s="83">
        <f t="shared" si="10"/>
        <v>0</v>
      </c>
      <c r="AC9" s="83">
        <f t="shared" si="11"/>
        <v>0</v>
      </c>
      <c r="AD9" s="83">
        <v>0</v>
      </c>
      <c r="AE9" s="83"/>
      <c r="AF9" s="84">
        <f t="shared" ref="AF9:AF16" si="12">Q9-V9-AC9-AD9+AE9</f>
        <v>15850000</v>
      </c>
    </row>
    <row r="10" spans="1:32" s="81" customFormat="1" ht="21.8" customHeight="1" x14ac:dyDescent="0.3">
      <c r="A10" s="63">
        <v>4</v>
      </c>
      <c r="B10" s="57" t="s">
        <v>60</v>
      </c>
      <c r="C10" s="58" t="s">
        <v>71</v>
      </c>
      <c r="D10" s="58" t="s">
        <v>39</v>
      </c>
      <c r="E10" s="57" t="s">
        <v>41</v>
      </c>
      <c r="F10" s="57" t="s">
        <v>49</v>
      </c>
      <c r="G10" s="18" t="s">
        <v>99</v>
      </c>
      <c r="H10" s="83">
        <v>15000000</v>
      </c>
      <c r="I10" s="83">
        <v>730000</v>
      </c>
      <c r="J10" s="83">
        <v>300000</v>
      </c>
      <c r="K10" s="83"/>
      <c r="L10" s="83">
        <v>500000</v>
      </c>
      <c r="M10" s="83">
        <v>0</v>
      </c>
      <c r="N10" s="83">
        <f t="shared" si="0"/>
        <v>1530000</v>
      </c>
      <c r="O10" s="83">
        <f t="shared" si="1"/>
        <v>16530000</v>
      </c>
      <c r="P10" s="83">
        <v>26</v>
      </c>
      <c r="Q10" s="83">
        <f t="shared" si="2"/>
        <v>16530000</v>
      </c>
      <c r="R10" s="83">
        <f t="shared" si="3"/>
        <v>15000000</v>
      </c>
      <c r="S10" s="83">
        <f t="shared" si="4"/>
        <v>1200000</v>
      </c>
      <c r="T10" s="83">
        <f t="shared" si="5"/>
        <v>225000</v>
      </c>
      <c r="U10" s="83">
        <f t="shared" si="6"/>
        <v>150000</v>
      </c>
      <c r="V10" s="83">
        <f t="shared" si="7"/>
        <v>1575000</v>
      </c>
      <c r="W10" s="83">
        <v>1</v>
      </c>
      <c r="X10" s="83">
        <v>11000000</v>
      </c>
      <c r="Y10" s="83">
        <f t="shared" si="8"/>
        <v>4400000</v>
      </c>
      <c r="Z10" s="83">
        <v>0</v>
      </c>
      <c r="AA10" s="83">
        <f t="shared" si="9"/>
        <v>15000000</v>
      </c>
      <c r="AB10" s="83">
        <f t="shared" si="10"/>
        <v>0</v>
      </c>
      <c r="AC10" s="83">
        <f t="shared" si="11"/>
        <v>0</v>
      </c>
      <c r="AD10" s="83">
        <v>0</v>
      </c>
      <c r="AE10" s="83"/>
      <c r="AF10" s="84">
        <f t="shared" si="12"/>
        <v>14955000</v>
      </c>
    </row>
    <row r="11" spans="1:32" s="81" customFormat="1" ht="21.8" customHeight="1" x14ac:dyDescent="0.3">
      <c r="A11" s="63">
        <v>5</v>
      </c>
      <c r="B11" s="57" t="s">
        <v>61</v>
      </c>
      <c r="C11" s="58" t="s">
        <v>67</v>
      </c>
      <c r="D11" s="58" t="s">
        <v>39</v>
      </c>
      <c r="E11" s="57" t="s">
        <v>19</v>
      </c>
      <c r="F11" s="57" t="s">
        <v>50</v>
      </c>
      <c r="G11" s="18" t="s">
        <v>99</v>
      </c>
      <c r="H11" s="83">
        <v>10000000</v>
      </c>
      <c r="I11" s="83">
        <v>730000</v>
      </c>
      <c r="J11" s="83">
        <v>300000</v>
      </c>
      <c r="K11" s="83"/>
      <c r="L11" s="83">
        <v>500000</v>
      </c>
      <c r="M11" s="83">
        <v>0</v>
      </c>
      <c r="N11" s="83">
        <f t="shared" si="0"/>
        <v>1530000</v>
      </c>
      <c r="O11" s="83">
        <f t="shared" si="1"/>
        <v>11530000</v>
      </c>
      <c r="P11" s="83">
        <v>26</v>
      </c>
      <c r="Q11" s="83">
        <f t="shared" si="2"/>
        <v>11530000</v>
      </c>
      <c r="R11" s="83">
        <f t="shared" si="3"/>
        <v>10000000</v>
      </c>
      <c r="S11" s="83">
        <f t="shared" si="4"/>
        <v>800000</v>
      </c>
      <c r="T11" s="83">
        <f t="shared" si="5"/>
        <v>150000</v>
      </c>
      <c r="U11" s="83">
        <f t="shared" si="6"/>
        <v>100000</v>
      </c>
      <c r="V11" s="83">
        <f t="shared" si="7"/>
        <v>1050000</v>
      </c>
      <c r="W11" s="83"/>
      <c r="X11" s="83">
        <v>11000000</v>
      </c>
      <c r="Y11" s="83">
        <f t="shared" si="8"/>
        <v>0</v>
      </c>
      <c r="Z11" s="83">
        <v>0</v>
      </c>
      <c r="AA11" s="83">
        <f t="shared" si="9"/>
        <v>10000000</v>
      </c>
      <c r="AB11" s="83">
        <f t="shared" si="10"/>
        <v>0</v>
      </c>
      <c r="AC11" s="83">
        <f t="shared" si="11"/>
        <v>0</v>
      </c>
      <c r="AD11" s="83">
        <v>0</v>
      </c>
      <c r="AE11" s="83"/>
      <c r="AF11" s="84">
        <f t="shared" si="12"/>
        <v>10480000</v>
      </c>
    </row>
    <row r="12" spans="1:32" s="81" customFormat="1" ht="21.8" customHeight="1" x14ac:dyDescent="0.3">
      <c r="A12" s="63">
        <v>6</v>
      </c>
      <c r="B12" s="57" t="s">
        <v>62</v>
      </c>
      <c r="C12" s="58" t="s">
        <v>33</v>
      </c>
      <c r="D12" s="58" t="s">
        <v>39</v>
      </c>
      <c r="E12" s="57" t="s">
        <v>19</v>
      </c>
      <c r="F12" s="57" t="s">
        <v>51</v>
      </c>
      <c r="G12" s="18" t="s">
        <v>99</v>
      </c>
      <c r="H12" s="83">
        <v>10000000</v>
      </c>
      <c r="I12" s="83">
        <v>730000</v>
      </c>
      <c r="J12" s="83">
        <v>0</v>
      </c>
      <c r="K12" s="83"/>
      <c r="L12" s="83">
        <v>500000</v>
      </c>
      <c r="M12" s="83">
        <v>0</v>
      </c>
      <c r="N12" s="83">
        <f t="shared" si="0"/>
        <v>1230000</v>
      </c>
      <c r="O12" s="83">
        <f t="shared" si="1"/>
        <v>11230000</v>
      </c>
      <c r="P12" s="83">
        <v>25</v>
      </c>
      <c r="Q12" s="83">
        <f t="shared" si="2"/>
        <v>10798100</v>
      </c>
      <c r="R12" s="83">
        <f t="shared" si="3"/>
        <v>10000000</v>
      </c>
      <c r="S12" s="83">
        <f t="shared" si="4"/>
        <v>800000</v>
      </c>
      <c r="T12" s="83">
        <f t="shared" si="5"/>
        <v>150000</v>
      </c>
      <c r="U12" s="83">
        <f t="shared" si="6"/>
        <v>100000</v>
      </c>
      <c r="V12" s="83">
        <f t="shared" si="7"/>
        <v>1050000</v>
      </c>
      <c r="W12" s="83">
        <v>1</v>
      </c>
      <c r="X12" s="83">
        <v>11000000</v>
      </c>
      <c r="Y12" s="83">
        <f t="shared" si="8"/>
        <v>4400000</v>
      </c>
      <c r="Z12" s="83">
        <v>0</v>
      </c>
      <c r="AA12" s="83">
        <f t="shared" si="9"/>
        <v>9568100</v>
      </c>
      <c r="AB12" s="83">
        <f t="shared" si="10"/>
        <v>0</v>
      </c>
      <c r="AC12" s="83">
        <f t="shared" si="11"/>
        <v>0</v>
      </c>
      <c r="AD12" s="83">
        <v>0</v>
      </c>
      <c r="AE12" s="83"/>
      <c r="AF12" s="84">
        <f t="shared" si="12"/>
        <v>9748100</v>
      </c>
    </row>
    <row r="13" spans="1:32" s="81" customFormat="1" ht="21.8" customHeight="1" x14ac:dyDescent="0.3">
      <c r="A13" s="63">
        <v>7</v>
      </c>
      <c r="B13" s="57" t="s">
        <v>63</v>
      </c>
      <c r="C13" s="58" t="s">
        <v>69</v>
      </c>
      <c r="D13" s="58" t="s">
        <v>39</v>
      </c>
      <c r="E13" s="57" t="s">
        <v>19</v>
      </c>
      <c r="F13" s="57" t="s">
        <v>52</v>
      </c>
      <c r="G13" s="18" t="s">
        <v>99</v>
      </c>
      <c r="H13" s="83">
        <v>10000000</v>
      </c>
      <c r="I13" s="83">
        <v>730000</v>
      </c>
      <c r="J13" s="83">
        <v>0</v>
      </c>
      <c r="K13" s="83"/>
      <c r="L13" s="83">
        <v>500000</v>
      </c>
      <c r="M13" s="83">
        <v>0</v>
      </c>
      <c r="N13" s="83">
        <f t="shared" si="0"/>
        <v>1230000</v>
      </c>
      <c r="O13" s="83">
        <f t="shared" si="1"/>
        <v>11230000</v>
      </c>
      <c r="P13" s="83">
        <v>25</v>
      </c>
      <c r="Q13" s="83">
        <f t="shared" si="2"/>
        <v>10798100</v>
      </c>
      <c r="R13" s="83">
        <f t="shared" si="3"/>
        <v>10000000</v>
      </c>
      <c r="S13" s="83">
        <f t="shared" si="4"/>
        <v>800000</v>
      </c>
      <c r="T13" s="83">
        <f t="shared" si="5"/>
        <v>150000</v>
      </c>
      <c r="U13" s="83">
        <f t="shared" si="6"/>
        <v>100000</v>
      </c>
      <c r="V13" s="83">
        <f t="shared" si="7"/>
        <v>1050000</v>
      </c>
      <c r="W13" s="83">
        <v>1</v>
      </c>
      <c r="X13" s="83">
        <v>11000000</v>
      </c>
      <c r="Y13" s="83">
        <f t="shared" si="8"/>
        <v>4400000</v>
      </c>
      <c r="Z13" s="83">
        <v>0</v>
      </c>
      <c r="AA13" s="83">
        <f t="shared" si="9"/>
        <v>9568100</v>
      </c>
      <c r="AB13" s="83">
        <f t="shared" si="10"/>
        <v>0</v>
      </c>
      <c r="AC13" s="83">
        <f t="shared" si="11"/>
        <v>0</v>
      </c>
      <c r="AD13" s="83">
        <v>0</v>
      </c>
      <c r="AE13" s="83"/>
      <c r="AF13" s="84">
        <f t="shared" si="12"/>
        <v>9748100</v>
      </c>
    </row>
    <row r="14" spans="1:32" s="81" customFormat="1" ht="21.8" customHeight="1" x14ac:dyDescent="0.3">
      <c r="A14" s="63">
        <v>8</v>
      </c>
      <c r="B14" s="57" t="s">
        <v>64</v>
      </c>
      <c r="C14" s="58" t="s">
        <v>68</v>
      </c>
      <c r="D14" s="58" t="s">
        <v>39</v>
      </c>
      <c r="E14" s="57" t="s">
        <v>19</v>
      </c>
      <c r="F14" s="57" t="s">
        <v>53</v>
      </c>
      <c r="G14" s="18" t="s">
        <v>99</v>
      </c>
      <c r="H14" s="83">
        <v>7000000</v>
      </c>
      <c r="I14" s="83">
        <v>730000</v>
      </c>
      <c r="J14" s="83">
        <v>0</v>
      </c>
      <c r="K14" s="83"/>
      <c r="L14" s="83"/>
      <c r="M14" s="83">
        <v>0</v>
      </c>
      <c r="N14" s="83">
        <f t="shared" si="0"/>
        <v>730000</v>
      </c>
      <c r="O14" s="83">
        <f t="shared" si="1"/>
        <v>7730000</v>
      </c>
      <c r="P14" s="83">
        <v>26</v>
      </c>
      <c r="Q14" s="83">
        <f t="shared" si="2"/>
        <v>7730000</v>
      </c>
      <c r="R14" s="83">
        <f t="shared" si="3"/>
        <v>7000000</v>
      </c>
      <c r="S14" s="83">
        <f t="shared" si="4"/>
        <v>560000</v>
      </c>
      <c r="T14" s="83">
        <f t="shared" si="5"/>
        <v>105000</v>
      </c>
      <c r="U14" s="83">
        <f t="shared" si="6"/>
        <v>70000</v>
      </c>
      <c r="V14" s="83">
        <f t="shared" si="7"/>
        <v>735000</v>
      </c>
      <c r="W14" s="83"/>
      <c r="X14" s="83">
        <v>11000000</v>
      </c>
      <c r="Y14" s="83">
        <f t="shared" si="8"/>
        <v>0</v>
      </c>
      <c r="Z14" s="83">
        <v>0</v>
      </c>
      <c r="AA14" s="83">
        <f t="shared" si="9"/>
        <v>7000000</v>
      </c>
      <c r="AB14" s="83">
        <f t="shared" si="10"/>
        <v>0</v>
      </c>
      <c r="AC14" s="83">
        <f t="shared" si="11"/>
        <v>0</v>
      </c>
      <c r="AD14" s="83">
        <v>500000</v>
      </c>
      <c r="AE14" s="83"/>
      <c r="AF14" s="84">
        <f t="shared" si="12"/>
        <v>6495000</v>
      </c>
    </row>
    <row r="15" spans="1:32" s="81" customFormat="1" ht="21.8" customHeight="1" x14ac:dyDescent="0.3">
      <c r="A15" s="63">
        <v>9</v>
      </c>
      <c r="B15" s="57" t="s">
        <v>65</v>
      </c>
      <c r="C15" s="58" t="s">
        <v>68</v>
      </c>
      <c r="D15" s="58" t="s">
        <v>40</v>
      </c>
      <c r="E15" s="57" t="s">
        <v>19</v>
      </c>
      <c r="F15" s="57" t="s">
        <v>54</v>
      </c>
      <c r="G15" s="18" t="s">
        <v>99</v>
      </c>
      <c r="H15" s="83">
        <v>10000000</v>
      </c>
      <c r="I15" s="83">
        <v>730000</v>
      </c>
      <c r="J15" s="83">
        <v>0</v>
      </c>
      <c r="K15" s="83"/>
      <c r="L15" s="83"/>
      <c r="M15" s="83">
        <v>0</v>
      </c>
      <c r="N15" s="83">
        <f t="shared" si="0"/>
        <v>730000</v>
      </c>
      <c r="O15" s="83">
        <f t="shared" si="1"/>
        <v>10730000</v>
      </c>
      <c r="P15" s="83">
        <v>25</v>
      </c>
      <c r="Q15" s="83">
        <f t="shared" si="2"/>
        <v>10317300</v>
      </c>
      <c r="R15" s="83">
        <f t="shared" si="3"/>
        <v>10000000</v>
      </c>
      <c r="S15" s="83">
        <f t="shared" si="4"/>
        <v>800000</v>
      </c>
      <c r="T15" s="83">
        <f t="shared" si="5"/>
        <v>150000</v>
      </c>
      <c r="U15" s="83">
        <f t="shared" si="6"/>
        <v>100000</v>
      </c>
      <c r="V15" s="83">
        <f t="shared" si="7"/>
        <v>1050000</v>
      </c>
      <c r="W15" s="83">
        <v>1</v>
      </c>
      <c r="X15" s="83">
        <v>11000000</v>
      </c>
      <c r="Y15" s="83">
        <f t="shared" si="8"/>
        <v>4400000</v>
      </c>
      <c r="Z15" s="83">
        <v>0</v>
      </c>
      <c r="AA15" s="83">
        <f t="shared" si="9"/>
        <v>9587300</v>
      </c>
      <c r="AB15" s="83">
        <f t="shared" si="10"/>
        <v>0</v>
      </c>
      <c r="AC15" s="83">
        <f t="shared" si="11"/>
        <v>0</v>
      </c>
      <c r="AD15" s="83">
        <v>0</v>
      </c>
      <c r="AE15" s="83"/>
      <c r="AF15" s="84">
        <f t="shared" si="12"/>
        <v>9267300</v>
      </c>
    </row>
    <row r="16" spans="1:32" s="81" customFormat="1" ht="21.8" customHeight="1" x14ac:dyDescent="0.3">
      <c r="A16" s="63">
        <v>10</v>
      </c>
      <c r="B16" s="57" t="s">
        <v>66</v>
      </c>
      <c r="C16" s="58" t="s">
        <v>68</v>
      </c>
      <c r="D16" s="58" t="s">
        <v>40</v>
      </c>
      <c r="E16" s="57" t="s">
        <v>19</v>
      </c>
      <c r="F16" s="57" t="s">
        <v>55</v>
      </c>
      <c r="G16" s="18" t="s">
        <v>99</v>
      </c>
      <c r="H16" s="83">
        <v>6000000</v>
      </c>
      <c r="I16" s="83">
        <v>730000</v>
      </c>
      <c r="J16" s="83">
        <v>0</v>
      </c>
      <c r="K16" s="83"/>
      <c r="L16" s="83">
        <v>300000</v>
      </c>
      <c r="M16" s="83">
        <v>0</v>
      </c>
      <c r="N16" s="83">
        <f t="shared" si="0"/>
        <v>1030000</v>
      </c>
      <c r="O16" s="83">
        <f>H16+N16</f>
        <v>7030000</v>
      </c>
      <c r="P16" s="83">
        <v>22</v>
      </c>
      <c r="Q16" s="83">
        <f t="shared" si="2"/>
        <v>5948500</v>
      </c>
      <c r="R16" s="83">
        <f t="shared" si="3"/>
        <v>6000000</v>
      </c>
      <c r="S16" s="83">
        <f t="shared" si="4"/>
        <v>480000</v>
      </c>
      <c r="T16" s="83">
        <f t="shared" si="5"/>
        <v>90000</v>
      </c>
      <c r="U16" s="83">
        <f t="shared" si="6"/>
        <v>60000</v>
      </c>
      <c r="V16" s="83">
        <f t="shared" si="7"/>
        <v>630000</v>
      </c>
      <c r="W16" s="83">
        <v>1</v>
      </c>
      <c r="X16" s="83">
        <v>11000000</v>
      </c>
      <c r="Y16" s="83">
        <f t="shared" si="8"/>
        <v>4400000</v>
      </c>
      <c r="Z16" s="83">
        <v>0</v>
      </c>
      <c r="AA16" s="83">
        <f t="shared" si="9"/>
        <v>4918500</v>
      </c>
      <c r="AB16" s="83">
        <f t="shared" si="10"/>
        <v>0</v>
      </c>
      <c r="AC16" s="83">
        <f t="shared" si="11"/>
        <v>0</v>
      </c>
      <c r="AD16" s="83">
        <v>0</v>
      </c>
      <c r="AE16" s="83"/>
      <c r="AF16" s="84">
        <f t="shared" si="12"/>
        <v>5318500</v>
      </c>
    </row>
    <row r="17" spans="1:32" s="81" customFormat="1" ht="16.45" customHeight="1" thickBot="1" x14ac:dyDescent="0.35">
      <c r="A17" s="68" t="s">
        <v>31</v>
      </c>
      <c r="B17" s="64"/>
      <c r="C17" s="64"/>
      <c r="D17" s="64"/>
      <c r="E17" s="64"/>
      <c r="F17" s="69"/>
      <c r="G17" s="69"/>
      <c r="H17" s="85">
        <f t="shared" ref="H17:K17" si="13">SUM(H7:H16)</f>
        <v>115000000</v>
      </c>
      <c r="I17" s="85">
        <f t="shared" si="13"/>
        <v>7300000</v>
      </c>
      <c r="J17" s="85">
        <f t="shared" si="13"/>
        <v>2200000</v>
      </c>
      <c r="K17" s="85">
        <f t="shared" si="13"/>
        <v>10000000</v>
      </c>
      <c r="L17" s="85">
        <f t="shared" ref="L17:AF17" si="14">SUM(L7:L16)</f>
        <v>3800000</v>
      </c>
      <c r="M17" s="85">
        <f t="shared" si="14"/>
        <v>4000000</v>
      </c>
      <c r="N17" s="85">
        <f t="shared" si="14"/>
        <v>27300000</v>
      </c>
      <c r="O17" s="85">
        <f t="shared" si="14"/>
        <v>142300000</v>
      </c>
      <c r="P17" s="85">
        <f t="shared" si="14"/>
        <v>253</v>
      </c>
      <c r="Q17" s="85">
        <f t="shared" si="14"/>
        <v>139942000</v>
      </c>
      <c r="R17" s="85">
        <f t="shared" si="14"/>
        <v>119000000</v>
      </c>
      <c r="S17" s="85">
        <f t="shared" si="14"/>
        <v>9520000</v>
      </c>
      <c r="T17" s="85">
        <f t="shared" si="14"/>
        <v>1785000</v>
      </c>
      <c r="U17" s="85">
        <f t="shared" si="14"/>
        <v>1190000</v>
      </c>
      <c r="V17" s="85">
        <f t="shared" si="14"/>
        <v>12495000</v>
      </c>
      <c r="W17" s="85">
        <f t="shared" si="14"/>
        <v>10</v>
      </c>
      <c r="X17" s="85">
        <f t="shared" si="14"/>
        <v>110000000</v>
      </c>
      <c r="Y17" s="85">
        <f t="shared" si="14"/>
        <v>44000000</v>
      </c>
      <c r="Z17" s="85">
        <f t="shared" si="14"/>
        <v>300000</v>
      </c>
      <c r="AA17" s="85">
        <f t="shared" si="14"/>
        <v>126642000</v>
      </c>
      <c r="AB17" s="85">
        <f t="shared" si="14"/>
        <v>4590000</v>
      </c>
      <c r="AC17" s="85">
        <f t="shared" si="14"/>
        <v>1596650</v>
      </c>
      <c r="AD17" s="85">
        <f t="shared" si="14"/>
        <v>500000</v>
      </c>
      <c r="AE17" s="85">
        <f t="shared" si="14"/>
        <v>-500000</v>
      </c>
      <c r="AF17" s="86">
        <f t="shared" si="14"/>
        <v>124850350</v>
      </c>
    </row>
    <row r="18" spans="1:32" ht="15.65" x14ac:dyDescent="0.2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60"/>
      <c r="Q18" s="59"/>
      <c r="R18" s="59"/>
      <c r="S18" s="59"/>
      <c r="T18" s="59"/>
      <c r="U18" s="59"/>
      <c r="V18" s="59"/>
      <c r="W18" s="59"/>
      <c r="X18" s="87" t="s">
        <v>14</v>
      </c>
      <c r="Y18" s="59"/>
      <c r="Z18" s="59"/>
      <c r="AA18" s="61"/>
      <c r="AB18" s="61"/>
      <c r="AC18" s="61"/>
      <c r="AD18" s="61"/>
      <c r="AE18" s="61"/>
      <c r="AF18" s="61"/>
    </row>
    <row r="19" spans="1:32" ht="15.65" x14ac:dyDescent="0.2">
      <c r="A19" s="59"/>
      <c r="B19" s="59"/>
      <c r="D19" s="87" t="s">
        <v>15</v>
      </c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60"/>
      <c r="Q19" s="59"/>
      <c r="R19" s="59"/>
      <c r="S19" s="59"/>
      <c r="T19" s="59"/>
      <c r="U19" s="59"/>
      <c r="V19" s="59"/>
      <c r="W19" s="59"/>
      <c r="X19" s="87" t="s">
        <v>16</v>
      </c>
      <c r="Y19" s="88"/>
      <c r="Z19" s="59"/>
      <c r="AA19" s="61"/>
      <c r="AB19" s="61"/>
      <c r="AC19" s="61"/>
      <c r="AD19" s="61"/>
      <c r="AE19" s="61"/>
      <c r="AF19" s="61"/>
    </row>
    <row r="20" spans="1:32" ht="15.65" x14ac:dyDescent="0.2">
      <c r="A20" s="59"/>
      <c r="B20" s="59"/>
      <c r="D20" s="87" t="s">
        <v>17</v>
      </c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60"/>
      <c r="Q20" s="59"/>
      <c r="R20" s="59"/>
      <c r="S20" s="59"/>
      <c r="T20" s="59"/>
      <c r="U20" s="59"/>
      <c r="V20" s="59"/>
      <c r="W20" s="59"/>
      <c r="X20" s="87" t="s">
        <v>18</v>
      </c>
      <c r="Y20" s="88"/>
      <c r="Z20" s="59"/>
      <c r="AA20" s="61"/>
      <c r="AB20" s="61"/>
      <c r="AC20" s="61"/>
      <c r="AD20" s="61"/>
      <c r="AE20" s="61"/>
      <c r="AF20" s="61"/>
    </row>
  </sheetData>
  <mergeCells count="25">
    <mergeCell ref="AB3:AF3"/>
    <mergeCell ref="AD4:AD5"/>
    <mergeCell ref="AF4:AF5"/>
    <mergeCell ref="I4:L4"/>
    <mergeCell ref="AA4:AA5"/>
    <mergeCell ref="Q4:Q5"/>
    <mergeCell ref="R4:R5"/>
    <mergeCell ref="S4:V4"/>
    <mergeCell ref="AB4:AB5"/>
    <mergeCell ref="AC4:AC5"/>
    <mergeCell ref="AE4:AE5"/>
    <mergeCell ref="O4:O5"/>
    <mergeCell ref="P4:P5"/>
    <mergeCell ref="W4:Y4"/>
    <mergeCell ref="F4:F5"/>
    <mergeCell ref="G4:G5"/>
    <mergeCell ref="N4:N5"/>
    <mergeCell ref="Z4:Z5"/>
    <mergeCell ref="A4:A5"/>
    <mergeCell ref="C4:C5"/>
    <mergeCell ref="E4:E5"/>
    <mergeCell ref="H4:H5"/>
    <mergeCell ref="M4:M5"/>
    <mergeCell ref="B4:B5"/>
    <mergeCell ref="D4:D5"/>
  </mergeCells>
  <pageMargins left="0.25" right="0.25" top="0.75" bottom="0.75" header="0.3" footer="0.3"/>
  <pageSetup scale="49" fitToHeight="0" orientation="landscape" r:id="rId1"/>
  <ignoredErrors>
    <ignoredError sqref="N8:N16 H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7" workbookViewId="0">
      <selection activeCell="D26" sqref="D26:G26"/>
    </sheetView>
  </sheetViews>
  <sheetFormatPr defaultRowHeight="15.05" x14ac:dyDescent="0.3"/>
  <cols>
    <col min="1" max="2" width="8.88671875" style="43"/>
    <col min="3" max="3" width="28" style="43" customWidth="1"/>
    <col min="4" max="4" width="14.88671875" style="43" customWidth="1"/>
    <col min="5" max="5" width="22.109375" style="43" customWidth="1"/>
    <col min="6" max="6" width="10.77734375" style="43" bestFit="1" customWidth="1"/>
    <col min="7" max="7" width="12.77734375" style="43" customWidth="1"/>
    <col min="8" max="16384" width="8.88671875" style="43"/>
  </cols>
  <sheetData>
    <row r="1" spans="1:7" x14ac:dyDescent="0.3">
      <c r="A1" s="70" t="s">
        <v>72</v>
      </c>
      <c r="B1" s="71"/>
      <c r="C1" s="72"/>
      <c r="D1" s="70"/>
      <c r="E1" s="70"/>
      <c r="F1" s="72"/>
      <c r="G1" s="72"/>
    </row>
    <row r="2" spans="1:7" x14ac:dyDescent="0.3">
      <c r="A2" s="70" t="s">
        <v>73</v>
      </c>
      <c r="B2" s="71"/>
      <c r="C2" s="72"/>
      <c r="D2" s="70"/>
      <c r="E2" s="70"/>
      <c r="F2" s="72"/>
      <c r="G2" s="72"/>
    </row>
    <row r="3" spans="1:7" x14ac:dyDescent="0.3">
      <c r="A3" s="1"/>
      <c r="B3" s="2"/>
      <c r="C3" s="4"/>
      <c r="D3" s="3"/>
      <c r="E3" s="4"/>
      <c r="F3" s="1"/>
      <c r="G3" s="4"/>
    </row>
    <row r="4" spans="1:7" x14ac:dyDescent="0.3">
      <c r="A4" s="5"/>
      <c r="B4" s="5"/>
      <c r="C4" s="6"/>
      <c r="D4" s="2"/>
      <c r="E4" s="44"/>
      <c r="F4" s="44"/>
      <c r="G4" s="45">
        <f ca="1">TODAY()</f>
        <v>45050</v>
      </c>
    </row>
    <row r="5" spans="1:7" ht="17.55" x14ac:dyDescent="0.3">
      <c r="A5" s="108" t="s">
        <v>74</v>
      </c>
      <c r="B5" s="108"/>
      <c r="C5" s="108"/>
      <c r="D5" s="108"/>
      <c r="E5" s="108"/>
      <c r="F5" s="108"/>
      <c r="G5" s="108"/>
    </row>
    <row r="6" spans="1:7" ht="17.55" x14ac:dyDescent="0.3">
      <c r="A6" s="109" t="s">
        <v>75</v>
      </c>
      <c r="B6" s="109"/>
      <c r="C6" s="109"/>
      <c r="D6" s="109"/>
      <c r="E6" s="109"/>
      <c r="F6" s="109"/>
      <c r="G6" s="109"/>
    </row>
    <row r="7" spans="1:7" ht="17.55" x14ac:dyDescent="0.3">
      <c r="A7" s="8" t="s">
        <v>90</v>
      </c>
      <c r="B7" s="7"/>
      <c r="D7" s="9"/>
      <c r="E7" s="9"/>
      <c r="F7" s="9"/>
      <c r="G7" s="46"/>
    </row>
    <row r="8" spans="1:7" ht="31.15" customHeight="1" x14ac:dyDescent="0.3">
      <c r="A8" s="105" t="s">
        <v>76</v>
      </c>
      <c r="B8" s="105"/>
      <c r="C8" s="105"/>
      <c r="D8" s="105"/>
      <c r="E8" s="105"/>
      <c r="F8" s="105"/>
      <c r="G8" s="105"/>
    </row>
    <row r="9" spans="1:7" x14ac:dyDescent="0.3">
      <c r="A9" s="107" t="s">
        <v>77</v>
      </c>
      <c r="B9" s="107"/>
      <c r="C9" s="107"/>
      <c r="D9" s="107"/>
      <c r="E9" s="107"/>
      <c r="F9" s="107"/>
      <c r="G9" s="107"/>
    </row>
    <row r="10" spans="1:7" ht="33.85" x14ac:dyDescent="0.3">
      <c r="A10" s="10" t="s">
        <v>78</v>
      </c>
      <c r="B10" s="10" t="s">
        <v>79</v>
      </c>
      <c r="C10" s="11" t="s">
        <v>80</v>
      </c>
      <c r="D10" s="11" t="s">
        <v>81</v>
      </c>
      <c r="E10" s="10" t="s">
        <v>82</v>
      </c>
      <c r="F10" s="10" t="s">
        <v>83</v>
      </c>
      <c r="G10" s="10" t="s">
        <v>84</v>
      </c>
    </row>
    <row r="11" spans="1:7" x14ac:dyDescent="0.3">
      <c r="A11" s="12"/>
      <c r="B11" s="13"/>
      <c r="C11" s="14"/>
      <c r="D11" s="14"/>
      <c r="E11" s="15"/>
      <c r="F11" s="15"/>
      <c r="G11" s="16"/>
    </row>
    <row r="12" spans="1:7" x14ac:dyDescent="0.3">
      <c r="A12" s="17">
        <v>1</v>
      </c>
      <c r="B12" s="47" t="str">
        <f>Payroll!B7</f>
        <v>NV0001</v>
      </c>
      <c r="C12" s="48" t="str">
        <f>VLOOKUP($B12,Payroll!B7:G16,2,0)</f>
        <v>Trần …</v>
      </c>
      <c r="D12" s="49" t="str">
        <f>VLOOKUP($B12,Payroll!B7:G16,5,0)</f>
        <v>TKNo11111</v>
      </c>
      <c r="E12" s="18" t="str">
        <f>VLOOKUP($B12,Payroll!B7:G16,6,0)</f>
        <v>Ngân hàng …</v>
      </c>
      <c r="F12" s="19">
        <f>VLOOKUP($B12,Payroll!$B$7:$AF$16,31,0)</f>
        <v>25323350</v>
      </c>
      <c r="G12" s="19"/>
    </row>
    <row r="13" spans="1:7" x14ac:dyDescent="0.3">
      <c r="A13" s="17">
        <f>A12+1</f>
        <v>2</v>
      </c>
      <c r="B13" s="47" t="str">
        <f>Payroll!B8</f>
        <v>NV0002</v>
      </c>
      <c r="C13" s="48" t="str">
        <f>VLOOKUP($B13,Payroll!B8:G17,2,0)</f>
        <v>Trần …</v>
      </c>
      <c r="D13" s="49" t="str">
        <f>VLOOKUP($B13,Payroll!B8:G17,5,0)</f>
        <v>TKNo11112</v>
      </c>
      <c r="E13" s="18" t="str">
        <f>VLOOKUP($B13,Payroll!B8:G17,6,0)</f>
        <v>Ngân hàng …</v>
      </c>
      <c r="F13" s="19">
        <f>VLOOKUP($B13,Payroll!$B$7:$AF$16,31,0)</f>
        <v>17665000</v>
      </c>
      <c r="G13" s="19"/>
    </row>
    <row r="14" spans="1:7" x14ac:dyDescent="0.3">
      <c r="A14" s="17">
        <f t="shared" ref="A14:A21" si="0">A13+1</f>
        <v>3</v>
      </c>
      <c r="B14" s="47" t="str">
        <f>Payroll!B9</f>
        <v>NV0003</v>
      </c>
      <c r="C14" s="48" t="str">
        <f>VLOOKUP($B14,Payroll!B9:G18,2,0)</f>
        <v>Phạm …</v>
      </c>
      <c r="D14" s="49" t="str">
        <f>VLOOKUP($B14,Payroll!B9:G18,5,0)</f>
        <v>TKNo11113</v>
      </c>
      <c r="E14" s="18" t="str">
        <f>VLOOKUP($B14,Payroll!B9:G18,6,0)</f>
        <v>Ngân hàng …</v>
      </c>
      <c r="F14" s="19">
        <f>VLOOKUP($B14,Payroll!$B$7:$AF$16,31,0)</f>
        <v>15850000</v>
      </c>
      <c r="G14" s="19"/>
    </row>
    <row r="15" spans="1:7" x14ac:dyDescent="0.3">
      <c r="A15" s="17">
        <f t="shared" si="0"/>
        <v>4</v>
      </c>
      <c r="B15" s="47" t="str">
        <f>Payroll!B10</f>
        <v>NV0004</v>
      </c>
      <c r="C15" s="48" t="str">
        <f>VLOOKUP($B15,Payroll!B10:G19,2,0)</f>
        <v>David …</v>
      </c>
      <c r="D15" s="49" t="str">
        <f>VLOOKUP($B15,Payroll!B10:G19,5,0)</f>
        <v>TKNo11114</v>
      </c>
      <c r="E15" s="18" t="str">
        <f>VLOOKUP($B15,Payroll!B10:G19,6,0)</f>
        <v>Ngân hàng …</v>
      </c>
      <c r="F15" s="19">
        <f>VLOOKUP($B15,Payroll!$B$7:$AF$16,31,0)</f>
        <v>14955000</v>
      </c>
      <c r="G15" s="19"/>
    </row>
    <row r="16" spans="1:7" x14ac:dyDescent="0.3">
      <c r="A16" s="17">
        <f t="shared" si="0"/>
        <v>5</v>
      </c>
      <c r="B16" s="47" t="str">
        <f>Payroll!B11</f>
        <v>NV0005</v>
      </c>
      <c r="C16" s="48" t="str">
        <f>VLOOKUP($B16,Payroll!B11:G20,2,0)</f>
        <v>Lê …</v>
      </c>
      <c r="D16" s="49" t="str">
        <f>VLOOKUP($B16,Payroll!B11:G20,5,0)</f>
        <v>TKNo11115</v>
      </c>
      <c r="E16" s="18" t="str">
        <f>VLOOKUP($B16,Payroll!B11:G20,6,0)</f>
        <v>Ngân hàng …</v>
      </c>
      <c r="F16" s="19">
        <f>VLOOKUP($B16,Payroll!$B$7:$AF$16,31,0)</f>
        <v>10480000</v>
      </c>
      <c r="G16" s="19"/>
    </row>
    <row r="17" spans="1:7" x14ac:dyDescent="0.3">
      <c r="A17" s="17">
        <f t="shared" si="0"/>
        <v>6</v>
      </c>
      <c r="B17" s="47" t="str">
        <f>Payroll!B12</f>
        <v>NV0006</v>
      </c>
      <c r="C17" s="48" t="str">
        <f>VLOOKUP($B17,Payroll!B12:G21,2,0)</f>
        <v>Trần …</v>
      </c>
      <c r="D17" s="49" t="str">
        <f>VLOOKUP($B17,Payroll!B12:G21,5,0)</f>
        <v>TKNo11116</v>
      </c>
      <c r="E17" s="18" t="str">
        <f>VLOOKUP($B17,Payroll!B12:G21,6,0)</f>
        <v>Ngân hàng …</v>
      </c>
      <c r="F17" s="19">
        <f>VLOOKUP($B17,Payroll!$B$7:$AF$16,31,0)</f>
        <v>9748100</v>
      </c>
      <c r="G17" s="19"/>
    </row>
    <row r="18" spans="1:7" x14ac:dyDescent="0.3">
      <c r="A18" s="17">
        <f t="shared" si="0"/>
        <v>7</v>
      </c>
      <c r="B18" s="47" t="str">
        <f>Payroll!B13</f>
        <v>NV0007</v>
      </c>
      <c r="C18" s="48" t="str">
        <f>VLOOKUP($B18,Payroll!B13:G22,2,0)</f>
        <v>Phan …</v>
      </c>
      <c r="D18" s="49" t="str">
        <f>VLOOKUP($B18,Payroll!B13:G22,5,0)</f>
        <v>TKNo11117</v>
      </c>
      <c r="E18" s="18" t="str">
        <f>VLOOKUP($B18,Payroll!B13:G22,6,0)</f>
        <v>Ngân hàng …</v>
      </c>
      <c r="F18" s="19">
        <f>VLOOKUP($B18,Payroll!$B$7:$AF$16,31,0)</f>
        <v>9748100</v>
      </c>
      <c r="G18" s="19"/>
    </row>
    <row r="19" spans="1:7" x14ac:dyDescent="0.3">
      <c r="A19" s="17">
        <f t="shared" si="0"/>
        <v>8</v>
      </c>
      <c r="B19" s="47" t="str">
        <f>Payroll!B14</f>
        <v>NV0008</v>
      </c>
      <c r="C19" s="48" t="str">
        <f>VLOOKUP($B19,Payroll!B14:G23,2,0)</f>
        <v>Nguyễn …</v>
      </c>
      <c r="D19" s="49" t="str">
        <f>VLOOKUP($B19,Payroll!B14:G23,5,0)</f>
        <v>TKNo11118</v>
      </c>
      <c r="E19" s="18" t="str">
        <f>VLOOKUP($B19,Payroll!B14:G23,6,0)</f>
        <v>Ngân hàng …</v>
      </c>
      <c r="F19" s="19">
        <f>VLOOKUP($B19,Payroll!$B$7:$AF$16,31,0)</f>
        <v>6495000</v>
      </c>
      <c r="G19" s="19"/>
    </row>
    <row r="20" spans="1:7" x14ac:dyDescent="0.3">
      <c r="A20" s="17">
        <f t="shared" si="0"/>
        <v>9</v>
      </c>
      <c r="B20" s="47" t="str">
        <f>Payroll!B15</f>
        <v>NV0009</v>
      </c>
      <c r="C20" s="48" t="str">
        <f>VLOOKUP($B20,Payroll!B15:G24,2,0)</f>
        <v>Nguyễn …</v>
      </c>
      <c r="D20" s="49" t="str">
        <f>VLOOKUP($B20,Payroll!B15:G24,5,0)</f>
        <v>TKNo11119</v>
      </c>
      <c r="E20" s="18" t="str">
        <f>VLOOKUP($B20,Payroll!B15:G24,6,0)</f>
        <v>Ngân hàng …</v>
      </c>
      <c r="F20" s="19">
        <f>VLOOKUP($B20,Payroll!$B$7:$AF$16,31,0)</f>
        <v>9267300</v>
      </c>
      <c r="G20" s="19"/>
    </row>
    <row r="21" spans="1:7" x14ac:dyDescent="0.3">
      <c r="A21" s="17">
        <f t="shared" si="0"/>
        <v>10</v>
      </c>
      <c r="B21" s="47" t="str">
        <f>Payroll!B16</f>
        <v>NV0010</v>
      </c>
      <c r="C21" s="48" t="str">
        <f>VLOOKUP($B21,Payroll!B16:G25,2,0)</f>
        <v>Nguyễn …</v>
      </c>
      <c r="D21" s="49" t="str">
        <f>VLOOKUP($B21,Payroll!B16:G25,5,0)</f>
        <v>TKNo11120</v>
      </c>
      <c r="E21" s="18" t="str">
        <f>VLOOKUP($B21,Payroll!B16:G25,6,0)</f>
        <v>Ngân hàng …</v>
      </c>
      <c r="F21" s="19">
        <f>VLOOKUP($B21,Payroll!$B$7:$AF$16,31,0)</f>
        <v>5318500</v>
      </c>
      <c r="G21" s="19"/>
    </row>
    <row r="22" spans="1:7" x14ac:dyDescent="0.3">
      <c r="A22" s="21">
        <f>COUNTA(A12:A21)</f>
        <v>10</v>
      </c>
      <c r="B22" s="110" t="s">
        <v>85</v>
      </c>
      <c r="C22" s="111"/>
      <c r="D22" s="111"/>
      <c r="E22" s="112"/>
      <c r="F22" s="20">
        <f>SUM(F12:F21)</f>
        <v>124850350</v>
      </c>
      <c r="G22" s="22"/>
    </row>
    <row r="23" spans="1:7" x14ac:dyDescent="0.3">
      <c r="A23" s="50"/>
      <c r="B23" s="25"/>
      <c r="C23" s="23"/>
      <c r="D23" s="24"/>
      <c r="E23" s="25"/>
      <c r="F23" s="26"/>
      <c r="G23" s="24"/>
    </row>
    <row r="24" spans="1:7" x14ac:dyDescent="0.3">
      <c r="A24" s="27" t="s">
        <v>93</v>
      </c>
      <c r="B24" s="28"/>
      <c r="C24" s="28"/>
      <c r="D24" s="29">
        <f>A22</f>
        <v>10</v>
      </c>
      <c r="E24" s="27" t="s">
        <v>86</v>
      </c>
      <c r="F24" s="30"/>
      <c r="G24" s="28"/>
    </row>
    <row r="25" spans="1:7" x14ac:dyDescent="0.3">
      <c r="A25" s="105" t="s">
        <v>87</v>
      </c>
      <c r="B25" s="105"/>
      <c r="C25" s="105"/>
      <c r="D25" s="31">
        <f>F22</f>
        <v>124850350</v>
      </c>
      <c r="E25" s="32" t="s">
        <v>88</v>
      </c>
      <c r="F25" s="33"/>
      <c r="G25" s="28"/>
    </row>
    <row r="26" spans="1:7" x14ac:dyDescent="0.3">
      <c r="A26" s="105" t="s">
        <v>89</v>
      </c>
      <c r="B26" s="105"/>
      <c r="C26" s="105"/>
      <c r="D26" s="106" t="e">
        <f ca="1">VND(F22)</f>
        <v>#NAME?</v>
      </c>
      <c r="E26" s="106"/>
      <c r="F26" s="106"/>
      <c r="G26" s="106"/>
    </row>
    <row r="27" spans="1:7" ht="24.6" customHeight="1" x14ac:dyDescent="0.3">
      <c r="A27" s="105" t="s">
        <v>92</v>
      </c>
      <c r="B27" s="105"/>
      <c r="C27" s="105"/>
      <c r="D27" s="105"/>
      <c r="E27" s="105"/>
      <c r="F27" s="105"/>
      <c r="G27" s="105"/>
    </row>
    <row r="28" spans="1:7" x14ac:dyDescent="0.3">
      <c r="A28" s="34" t="s">
        <v>91</v>
      </c>
      <c r="B28" s="35"/>
      <c r="C28" s="36"/>
      <c r="D28" s="37"/>
      <c r="E28" s="34"/>
      <c r="F28" s="34"/>
      <c r="G28" s="38"/>
    </row>
    <row r="29" spans="1:7" x14ac:dyDescent="0.3">
      <c r="A29" s="27"/>
      <c r="B29" s="27"/>
      <c r="C29" s="27"/>
      <c r="D29" s="27"/>
      <c r="E29" s="27"/>
      <c r="F29" s="39"/>
      <c r="G29" s="40"/>
    </row>
    <row r="30" spans="1:7" x14ac:dyDescent="0.3">
      <c r="A30" s="35"/>
      <c r="B30" s="35"/>
      <c r="C30" s="41"/>
      <c r="D30" s="37"/>
      <c r="E30" s="35"/>
      <c r="F30" s="34"/>
      <c r="G30" s="42"/>
    </row>
  </sheetData>
  <mergeCells count="9">
    <mergeCell ref="A26:C26"/>
    <mergeCell ref="D26:G26"/>
    <mergeCell ref="A27:G27"/>
    <mergeCell ref="A9:G9"/>
    <mergeCell ref="A5:G5"/>
    <mergeCell ref="A6:G6"/>
    <mergeCell ref="A8:G8"/>
    <mergeCell ref="B22:E22"/>
    <mergeCell ref="A25:C25"/>
  </mergeCells>
  <conditionalFormatting sqref="B1:B30">
    <cfRule type="duplicateValues" dxfId="3" priority="5"/>
  </conditionalFormatting>
  <conditionalFormatting sqref="B13:B21">
    <cfRule type="duplicateValues" dxfId="2" priority="6"/>
  </conditionalFormatting>
  <conditionalFormatting sqref="B1:B30">
    <cfRule type="duplicateValues" dxfId="1" priority="8"/>
  </conditionalFormatting>
  <conditionalFormatting sqref="B22:B30">
    <cfRule type="duplicateValues" dxfId="0" priority="12"/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7"/>
  <sheetViews>
    <sheetView topLeftCell="A5" workbookViewId="0">
      <selection activeCell="E31" sqref="E31:E32"/>
    </sheetView>
  </sheetViews>
  <sheetFormatPr defaultRowHeight="15.05" x14ac:dyDescent="0.3"/>
  <cols>
    <col min="2" max="2" width="26.33203125" customWidth="1"/>
    <col min="3" max="3" width="7.21875" customWidth="1"/>
    <col min="4" max="4" width="24.6640625" customWidth="1"/>
    <col min="5" max="5" width="11.6640625" customWidth="1"/>
  </cols>
  <sheetData>
    <row r="1" spans="2:5" ht="15.65" thickBot="1" x14ac:dyDescent="0.35"/>
    <row r="2" spans="2:5" ht="15.65" thickTop="1" x14ac:dyDescent="0.3">
      <c r="B2" s="161"/>
      <c r="C2" s="162"/>
      <c r="D2" s="167" t="s">
        <v>100</v>
      </c>
      <c r="E2" s="168"/>
    </row>
    <row r="3" spans="2:5" x14ac:dyDescent="0.3">
      <c r="B3" s="163"/>
      <c r="C3" s="164"/>
      <c r="D3" s="169" t="s">
        <v>101</v>
      </c>
      <c r="E3" s="170"/>
    </row>
    <row r="4" spans="2:5" x14ac:dyDescent="0.3">
      <c r="B4" s="163"/>
      <c r="C4" s="164"/>
      <c r="D4" s="171" t="s">
        <v>102</v>
      </c>
      <c r="E4" s="172"/>
    </row>
    <row r="5" spans="2:5" ht="3" customHeight="1" x14ac:dyDescent="0.3">
      <c r="B5" s="163"/>
      <c r="C5" s="164"/>
      <c r="D5" s="173"/>
      <c r="E5" s="174"/>
    </row>
    <row r="6" spans="2:5" ht="3" customHeight="1" thickBot="1" x14ac:dyDescent="0.35">
      <c r="B6" s="165"/>
      <c r="C6" s="166"/>
      <c r="D6" s="175"/>
      <c r="E6" s="176"/>
    </row>
    <row r="7" spans="2:5" x14ac:dyDescent="0.3">
      <c r="B7" s="153" t="s">
        <v>103</v>
      </c>
      <c r="C7" s="154"/>
      <c r="D7" s="74" t="s">
        <v>105</v>
      </c>
      <c r="E7" s="157" t="s">
        <v>107</v>
      </c>
    </row>
    <row r="8" spans="2:5" ht="15.65" thickBot="1" x14ac:dyDescent="0.35">
      <c r="B8" s="155" t="s">
        <v>104</v>
      </c>
      <c r="C8" s="156"/>
      <c r="D8" s="75" t="s">
        <v>106</v>
      </c>
      <c r="E8" s="158"/>
    </row>
    <row r="9" spans="2:5" x14ac:dyDescent="0.3">
      <c r="B9" s="153" t="s">
        <v>108</v>
      </c>
      <c r="C9" s="154"/>
      <c r="D9" s="74" t="s">
        <v>110</v>
      </c>
      <c r="E9" s="157">
        <v>26</v>
      </c>
    </row>
    <row r="10" spans="2:5" ht="15.65" thickBot="1" x14ac:dyDescent="0.35">
      <c r="B10" s="159" t="s">
        <v>109</v>
      </c>
      <c r="C10" s="160"/>
      <c r="D10" s="76" t="s">
        <v>111</v>
      </c>
      <c r="E10" s="158"/>
    </row>
    <row r="11" spans="2:5" x14ac:dyDescent="0.3">
      <c r="B11" s="148" t="s">
        <v>112</v>
      </c>
      <c r="C11" s="149"/>
      <c r="D11" s="150"/>
      <c r="E11" s="152" t="s">
        <v>114</v>
      </c>
    </row>
    <row r="12" spans="2:5" ht="15.65" thickBot="1" x14ac:dyDescent="0.35">
      <c r="B12" s="129" t="s">
        <v>113</v>
      </c>
      <c r="C12" s="130"/>
      <c r="D12" s="151"/>
      <c r="E12" s="134"/>
    </row>
    <row r="13" spans="2:5" x14ac:dyDescent="0.3">
      <c r="B13" s="77" t="s">
        <v>115</v>
      </c>
      <c r="C13" s="135" t="s">
        <v>117</v>
      </c>
      <c r="D13" s="74" t="s">
        <v>118</v>
      </c>
      <c r="E13" s="137" t="s">
        <v>120</v>
      </c>
    </row>
    <row r="14" spans="2:5" ht="15.65" thickBot="1" x14ac:dyDescent="0.35">
      <c r="B14" s="78" t="s">
        <v>116</v>
      </c>
      <c r="C14" s="136"/>
      <c r="D14" s="79" t="s">
        <v>119</v>
      </c>
      <c r="E14" s="138"/>
    </row>
    <row r="15" spans="2:5" x14ac:dyDescent="0.3">
      <c r="B15" s="77" t="s">
        <v>121</v>
      </c>
      <c r="C15" s="135" t="s">
        <v>120</v>
      </c>
      <c r="D15" s="74" t="s">
        <v>123</v>
      </c>
      <c r="E15" s="137" t="s">
        <v>120</v>
      </c>
    </row>
    <row r="16" spans="2:5" ht="15.65" thickBot="1" x14ac:dyDescent="0.35">
      <c r="B16" s="78" t="s">
        <v>122</v>
      </c>
      <c r="C16" s="136"/>
      <c r="D16" s="79" t="s">
        <v>124</v>
      </c>
      <c r="E16" s="138"/>
    </row>
    <row r="17" spans="2:5" x14ac:dyDescent="0.3">
      <c r="B17" s="77" t="s">
        <v>125</v>
      </c>
      <c r="C17" s="135" t="s">
        <v>120</v>
      </c>
      <c r="D17" s="74" t="s">
        <v>127</v>
      </c>
      <c r="E17" s="137" t="s">
        <v>120</v>
      </c>
    </row>
    <row r="18" spans="2:5" ht="15.65" thickBot="1" x14ac:dyDescent="0.35">
      <c r="B18" s="78" t="s">
        <v>126</v>
      </c>
      <c r="C18" s="136"/>
      <c r="D18" s="79" t="s">
        <v>128</v>
      </c>
      <c r="E18" s="138"/>
    </row>
    <row r="19" spans="2:5" x14ac:dyDescent="0.3">
      <c r="B19" s="113" t="s">
        <v>129</v>
      </c>
      <c r="C19" s="114"/>
      <c r="D19" s="144"/>
      <c r="E19" s="146">
        <v>810000</v>
      </c>
    </row>
    <row r="20" spans="2:5" ht="15.65" thickBot="1" x14ac:dyDescent="0.35">
      <c r="B20" s="142" t="s">
        <v>130</v>
      </c>
      <c r="C20" s="143"/>
      <c r="D20" s="145"/>
      <c r="E20" s="147"/>
    </row>
    <row r="21" spans="2:5" x14ac:dyDescent="0.3">
      <c r="B21" s="77" t="s">
        <v>131</v>
      </c>
      <c r="C21" s="141">
        <v>25</v>
      </c>
      <c r="D21" s="74" t="s">
        <v>133</v>
      </c>
      <c r="E21" s="137" t="s">
        <v>120</v>
      </c>
    </row>
    <row r="22" spans="2:5" ht="15.65" thickBot="1" x14ac:dyDescent="0.35">
      <c r="B22" s="78" t="s">
        <v>132</v>
      </c>
      <c r="C22" s="136"/>
      <c r="D22" s="79" t="s">
        <v>134</v>
      </c>
      <c r="E22" s="138"/>
    </row>
    <row r="23" spans="2:5" x14ac:dyDescent="0.3">
      <c r="B23" s="77" t="s">
        <v>135</v>
      </c>
      <c r="C23" s="135" t="s">
        <v>120</v>
      </c>
      <c r="D23" s="74" t="s">
        <v>137</v>
      </c>
      <c r="E23" s="137" t="s">
        <v>120</v>
      </c>
    </row>
    <row r="24" spans="2:5" ht="15.65" thickBot="1" x14ac:dyDescent="0.35">
      <c r="B24" s="78" t="s">
        <v>136</v>
      </c>
      <c r="C24" s="136"/>
      <c r="D24" s="79" t="s">
        <v>138</v>
      </c>
      <c r="E24" s="138"/>
    </row>
    <row r="25" spans="2:5" x14ac:dyDescent="0.3">
      <c r="B25" s="77" t="s">
        <v>139</v>
      </c>
      <c r="C25" s="135" t="s">
        <v>120</v>
      </c>
      <c r="D25" s="74" t="s">
        <v>141</v>
      </c>
      <c r="E25" s="137" t="s">
        <v>120</v>
      </c>
    </row>
    <row r="26" spans="2:5" ht="15.65" thickBot="1" x14ac:dyDescent="0.35">
      <c r="B26" s="78" t="s">
        <v>140</v>
      </c>
      <c r="C26" s="136"/>
      <c r="D26" s="79" t="s">
        <v>142</v>
      </c>
      <c r="E26" s="138"/>
    </row>
    <row r="27" spans="2:5" x14ac:dyDescent="0.3">
      <c r="B27" s="77" t="s">
        <v>143</v>
      </c>
      <c r="C27" s="135" t="s">
        <v>120</v>
      </c>
      <c r="D27" s="74" t="s">
        <v>145</v>
      </c>
      <c r="E27" s="137" t="s">
        <v>120</v>
      </c>
    </row>
    <row r="28" spans="2:5" ht="15.65" thickBot="1" x14ac:dyDescent="0.35">
      <c r="B28" s="78" t="s">
        <v>144</v>
      </c>
      <c r="C28" s="136"/>
      <c r="D28" s="79" t="s">
        <v>146</v>
      </c>
      <c r="E28" s="138"/>
    </row>
    <row r="29" spans="2:5" x14ac:dyDescent="0.3">
      <c r="B29" s="77" t="s">
        <v>147</v>
      </c>
      <c r="C29" s="135" t="s">
        <v>120</v>
      </c>
      <c r="D29" s="74" t="s">
        <v>149</v>
      </c>
      <c r="E29" s="137" t="s">
        <v>120</v>
      </c>
    </row>
    <row r="30" spans="2:5" ht="15.65" thickBot="1" x14ac:dyDescent="0.35">
      <c r="B30" s="78" t="s">
        <v>148</v>
      </c>
      <c r="C30" s="136"/>
      <c r="D30" s="79" t="s">
        <v>150</v>
      </c>
      <c r="E30" s="138"/>
    </row>
    <row r="31" spans="2:5" x14ac:dyDescent="0.3">
      <c r="B31" s="77" t="s">
        <v>151</v>
      </c>
      <c r="C31" s="135" t="s">
        <v>120</v>
      </c>
      <c r="D31" s="74" t="s">
        <v>153</v>
      </c>
      <c r="E31" s="139">
        <v>730000</v>
      </c>
    </row>
    <row r="32" spans="2:5" ht="15.65" thickBot="1" x14ac:dyDescent="0.35">
      <c r="B32" s="78" t="s">
        <v>152</v>
      </c>
      <c r="C32" s="136"/>
      <c r="D32" s="79" t="s">
        <v>154</v>
      </c>
      <c r="E32" s="140"/>
    </row>
    <row r="33" spans="2:5" x14ac:dyDescent="0.3">
      <c r="B33" s="113" t="s">
        <v>155</v>
      </c>
      <c r="C33" s="114"/>
      <c r="D33" s="131" t="s">
        <v>114</v>
      </c>
      <c r="E33" s="132"/>
    </row>
    <row r="34" spans="2:5" ht="15.65" thickBot="1" x14ac:dyDescent="0.35">
      <c r="B34" s="129" t="s">
        <v>156</v>
      </c>
      <c r="C34" s="130"/>
      <c r="D34" s="133"/>
      <c r="E34" s="134"/>
    </row>
    <row r="35" spans="2:5" x14ac:dyDescent="0.3">
      <c r="B35" s="121" t="s">
        <v>157</v>
      </c>
      <c r="C35" s="122"/>
      <c r="D35" s="125" t="s">
        <v>120</v>
      </c>
      <c r="E35" s="126"/>
    </row>
    <row r="36" spans="2:5" ht="15.65" thickBot="1" x14ac:dyDescent="0.35">
      <c r="B36" s="123" t="s">
        <v>158</v>
      </c>
      <c r="C36" s="124"/>
      <c r="D36" s="127"/>
      <c r="E36" s="128"/>
    </row>
    <row r="37" spans="2:5" x14ac:dyDescent="0.3">
      <c r="B37" s="121" t="s">
        <v>159</v>
      </c>
      <c r="C37" s="122"/>
      <c r="D37" s="125" t="s">
        <v>120</v>
      </c>
      <c r="E37" s="126"/>
    </row>
    <row r="38" spans="2:5" ht="15.65" thickBot="1" x14ac:dyDescent="0.35">
      <c r="B38" s="123" t="s">
        <v>160</v>
      </c>
      <c r="C38" s="124"/>
      <c r="D38" s="127"/>
      <c r="E38" s="128"/>
    </row>
    <row r="39" spans="2:5" x14ac:dyDescent="0.3">
      <c r="B39" s="121" t="s">
        <v>161</v>
      </c>
      <c r="C39" s="122"/>
      <c r="D39" s="125" t="s">
        <v>120</v>
      </c>
      <c r="E39" s="126"/>
    </row>
    <row r="40" spans="2:5" ht="15.65" thickBot="1" x14ac:dyDescent="0.35">
      <c r="B40" s="123" t="s">
        <v>162</v>
      </c>
      <c r="C40" s="124"/>
      <c r="D40" s="127"/>
      <c r="E40" s="128"/>
    </row>
    <row r="41" spans="2:5" x14ac:dyDescent="0.3">
      <c r="B41" s="121" t="s">
        <v>163</v>
      </c>
      <c r="C41" s="122"/>
      <c r="D41" s="125" t="s">
        <v>120</v>
      </c>
      <c r="E41" s="126"/>
    </row>
    <row r="42" spans="2:5" ht="15.65" thickBot="1" x14ac:dyDescent="0.35">
      <c r="B42" s="123" t="s">
        <v>164</v>
      </c>
      <c r="C42" s="124"/>
      <c r="D42" s="127"/>
      <c r="E42" s="128"/>
    </row>
    <row r="43" spans="2:5" x14ac:dyDescent="0.3">
      <c r="B43" s="113" t="s">
        <v>165</v>
      </c>
      <c r="C43" s="114"/>
      <c r="D43" s="131" t="s">
        <v>120</v>
      </c>
      <c r="E43" s="132"/>
    </row>
    <row r="44" spans="2:5" ht="15.65" thickBot="1" x14ac:dyDescent="0.35">
      <c r="B44" s="129" t="s">
        <v>166</v>
      </c>
      <c r="C44" s="130"/>
      <c r="D44" s="133"/>
      <c r="E44" s="134"/>
    </row>
    <row r="45" spans="2:5" x14ac:dyDescent="0.3">
      <c r="B45" s="113" t="s">
        <v>167</v>
      </c>
      <c r="C45" s="114"/>
      <c r="D45" s="117" t="s">
        <v>117</v>
      </c>
      <c r="E45" s="118"/>
    </row>
    <row r="46" spans="2:5" ht="15.65" thickBot="1" x14ac:dyDescent="0.35">
      <c r="B46" s="115" t="s">
        <v>168</v>
      </c>
      <c r="C46" s="116"/>
      <c r="D46" s="119"/>
      <c r="E46" s="120"/>
    </row>
    <row r="47" spans="2:5" ht="15.65" thickTop="1" x14ac:dyDescent="0.3">
      <c r="B47" s="80"/>
    </row>
  </sheetData>
  <mergeCells count="59">
    <mergeCell ref="B2:C6"/>
    <mergeCell ref="D2:E2"/>
    <mergeCell ref="D3:E3"/>
    <mergeCell ref="D4:E4"/>
    <mergeCell ref="D5:E5"/>
    <mergeCell ref="D6:E6"/>
    <mergeCell ref="B7:C7"/>
    <mergeCell ref="B8:C8"/>
    <mergeCell ref="E7:E8"/>
    <mergeCell ref="B9:C9"/>
    <mergeCell ref="B10:C10"/>
    <mergeCell ref="E9:E10"/>
    <mergeCell ref="B20:C20"/>
    <mergeCell ref="D19:D20"/>
    <mergeCell ref="E19:E20"/>
    <mergeCell ref="B11:C11"/>
    <mergeCell ref="B12:C12"/>
    <mergeCell ref="D11:D12"/>
    <mergeCell ref="E11:E12"/>
    <mergeCell ref="C13:C14"/>
    <mergeCell ref="E13:E14"/>
    <mergeCell ref="C15:C16"/>
    <mergeCell ref="E15:E16"/>
    <mergeCell ref="C17:C18"/>
    <mergeCell ref="E17:E18"/>
    <mergeCell ref="B19:C19"/>
    <mergeCell ref="C21:C22"/>
    <mergeCell ref="E21:E22"/>
    <mergeCell ref="C23:C24"/>
    <mergeCell ref="E23:E24"/>
    <mergeCell ref="C25:C26"/>
    <mergeCell ref="E25:E26"/>
    <mergeCell ref="C27:C28"/>
    <mergeCell ref="E27:E28"/>
    <mergeCell ref="C29:C30"/>
    <mergeCell ref="E29:E30"/>
    <mergeCell ref="C31:C32"/>
    <mergeCell ref="E31:E32"/>
    <mergeCell ref="B33:C33"/>
    <mergeCell ref="B34:C34"/>
    <mergeCell ref="D33:E34"/>
    <mergeCell ref="B35:C35"/>
    <mergeCell ref="B36:C36"/>
    <mergeCell ref="D35:E36"/>
    <mergeCell ref="B37:C37"/>
    <mergeCell ref="B38:C38"/>
    <mergeCell ref="D37:E38"/>
    <mergeCell ref="B39:C39"/>
    <mergeCell ref="B40:C40"/>
    <mergeCell ref="D39:E40"/>
    <mergeCell ref="B45:C45"/>
    <mergeCell ref="B46:C46"/>
    <mergeCell ref="D45:E46"/>
    <mergeCell ref="B41:C41"/>
    <mergeCell ref="B42:C42"/>
    <mergeCell ref="D41:E42"/>
    <mergeCell ref="B43:C43"/>
    <mergeCell ref="B44:C44"/>
    <mergeCell ref="D43:E4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Payroll</vt:lpstr>
      <vt:lpstr>Bank</vt:lpstr>
      <vt:lpstr>Payslip</vt:lpstr>
      <vt:lpstr>Payroll!Print_Area</vt:lpstr>
    </vt:vector>
  </TitlesOfParts>
  <Company>Truong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letrongdung@gmail.com</dc:creator>
  <cp:lastModifiedBy>Lê Trọng Dũng</cp:lastModifiedBy>
  <cp:lastPrinted>2020-04-16T09:55:33Z</cp:lastPrinted>
  <dcterms:created xsi:type="dcterms:W3CDTF">2017-06-28T03:49:11Z</dcterms:created>
  <dcterms:modified xsi:type="dcterms:W3CDTF">2023-05-04T02:12:53Z</dcterms:modified>
</cp:coreProperties>
</file>